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2330"/>
  </bookViews>
  <sheets>
    <sheet name="원가계산" sheetId="1" r:id="rId1"/>
    <sheet name="집계표" sheetId="2" r:id="rId2"/>
    <sheet name="내역서" sheetId="3" r:id="rId3"/>
  </sheets>
  <externalReferences>
    <externalReference r:id="rId4"/>
    <externalReference r:id="rId5"/>
    <externalReference r:id="rId6"/>
  </externalReferences>
  <definedNames>
    <definedName name="_xlnm.Database">#REF!</definedName>
    <definedName name="database2">#REF!</definedName>
    <definedName name="HH">[1]정부노임단가!$A$5:$F$215</definedName>
    <definedName name="JH">[2]정부노임단가!$A$5:$F$215</definedName>
    <definedName name="JJ">[3]정부노임단가!$A$5:$F$215</definedName>
    <definedName name="KK">[2]정부노임단가!$A$5:$F$215</definedName>
    <definedName name="_xlnm.Print_Area" localSheetId="2">내역서!$A$1:$M$34</definedName>
    <definedName name="_xlnm.Print_Area" localSheetId="0">원가계산!$A$1:$N$29</definedName>
    <definedName name="_xlnm.Print_Titles" localSheetId="2">내역서!$1:$3</definedName>
  </definedNames>
  <calcPr calcId="145621"/>
</workbook>
</file>

<file path=xl/calcChain.xml><?xml version="1.0" encoding="utf-8"?>
<calcChain xmlns="http://schemas.openxmlformats.org/spreadsheetml/2006/main">
  <c r="F34" i="3" l="1"/>
  <c r="K33" i="3"/>
  <c r="H33" i="3"/>
  <c r="L33" i="3" s="1"/>
  <c r="K32" i="3"/>
  <c r="H32" i="3"/>
  <c r="L32" i="3" s="1"/>
  <c r="K31" i="3"/>
  <c r="H31" i="3"/>
  <c r="L31" i="3" s="1"/>
  <c r="L30" i="3"/>
  <c r="K30" i="3"/>
  <c r="H30" i="3"/>
  <c r="L29" i="3"/>
  <c r="K29" i="3"/>
  <c r="H29" i="3"/>
  <c r="K28" i="3"/>
  <c r="H28" i="3"/>
  <c r="L28" i="3" s="1"/>
  <c r="K27" i="3"/>
  <c r="H27" i="3"/>
  <c r="L27" i="3" s="1"/>
  <c r="L26" i="3"/>
  <c r="K26" i="3"/>
  <c r="H26" i="3"/>
  <c r="L25" i="3"/>
  <c r="K25" i="3"/>
  <c r="H25" i="3"/>
  <c r="K24" i="3"/>
  <c r="H24" i="3"/>
  <c r="L24" i="3" s="1"/>
  <c r="K23" i="3"/>
  <c r="H23" i="3"/>
  <c r="L23" i="3" s="1"/>
  <c r="L22" i="3"/>
  <c r="K22" i="3"/>
  <c r="H22" i="3"/>
  <c r="L21" i="3"/>
  <c r="K21" i="3"/>
  <c r="H21" i="3"/>
  <c r="K20" i="3"/>
  <c r="H20" i="3"/>
  <c r="L20" i="3" s="1"/>
  <c r="K19" i="3"/>
  <c r="H19" i="3"/>
  <c r="L19" i="3" s="1"/>
  <c r="L18" i="3"/>
  <c r="K18" i="3"/>
  <c r="H18" i="3"/>
  <c r="L17" i="3"/>
  <c r="K17" i="3"/>
  <c r="H17" i="3"/>
  <c r="K16" i="3"/>
  <c r="H16" i="3"/>
  <c r="L16" i="3" s="1"/>
  <c r="K15" i="3"/>
  <c r="H15" i="3"/>
  <c r="L15" i="3" s="1"/>
  <c r="L14" i="3"/>
  <c r="K14" i="3"/>
  <c r="H14" i="3"/>
  <c r="L13" i="3"/>
  <c r="K13" i="3"/>
  <c r="H13" i="3"/>
  <c r="K12" i="3"/>
  <c r="H12" i="3"/>
  <c r="L12" i="3" s="1"/>
  <c r="K11" i="3"/>
  <c r="H11" i="3"/>
  <c r="L11" i="3" s="1"/>
  <c r="L10" i="3"/>
  <c r="K10" i="3"/>
  <c r="H10" i="3"/>
  <c r="L9" i="3"/>
  <c r="K9" i="3"/>
  <c r="H9" i="3"/>
  <c r="K8" i="3"/>
  <c r="H8" i="3"/>
  <c r="L8" i="3" s="1"/>
  <c r="K7" i="3"/>
  <c r="H7" i="3"/>
  <c r="L7" i="3" s="1"/>
  <c r="L6" i="3"/>
  <c r="K6" i="3"/>
  <c r="H6" i="3"/>
  <c r="L5" i="3"/>
  <c r="K5" i="3"/>
  <c r="H5" i="3"/>
  <c r="H34" i="3" s="1"/>
  <c r="H4" i="2" s="1"/>
  <c r="K4" i="3"/>
  <c r="H4" i="3"/>
  <c r="L4" i="3" s="1"/>
  <c r="A1" i="3"/>
  <c r="F4" i="2"/>
  <c r="F19" i="2" s="1"/>
  <c r="E3" i="1" s="1"/>
  <c r="E6" i="1" s="1"/>
  <c r="A1" i="2"/>
  <c r="L34" i="3" l="1"/>
  <c r="L4" i="2"/>
  <c r="L19" i="2" s="1"/>
  <c r="H19" i="2"/>
  <c r="E7" i="1" s="1"/>
  <c r="E18" i="1" s="1"/>
  <c r="E15" i="1" l="1"/>
  <c r="E8" i="1"/>
  <c r="E9" i="1" s="1"/>
  <c r="E16" i="1"/>
  <c r="E19" i="1"/>
  <c r="E11" i="1" l="1"/>
  <c r="E12" i="1"/>
  <c r="E17" i="1"/>
  <c r="E20" i="1" l="1"/>
  <c r="E21" i="1" s="1"/>
  <c r="E22" i="1" l="1"/>
  <c r="E23" i="1" s="1"/>
  <c r="E24" i="1" l="1"/>
  <c r="E25" i="1" l="1"/>
  <c r="E26" i="1" s="1"/>
  <c r="E27" i="1" s="1"/>
  <c r="E28" i="1" s="1"/>
</calcChain>
</file>

<file path=xl/sharedStrings.xml><?xml version="1.0" encoding="utf-8"?>
<sst xmlns="http://schemas.openxmlformats.org/spreadsheetml/2006/main" count="197" uniqueCount="127">
  <si>
    <t>[용역명] 2018년도 IP-PBX 및 Network장비 점검 및 유지보수 용역</t>
    <phoneticPr fontId="4" type="noConversion"/>
  </si>
  <si>
    <t>금 액 :</t>
  </si>
  <si>
    <t>원정</t>
    <phoneticPr fontId="8" type="noConversion"/>
  </si>
  <si>
    <t>비             목</t>
    <phoneticPr fontId="10" type="noConversion"/>
  </si>
  <si>
    <t>금                        액</t>
    <phoneticPr fontId="8" type="noConversion"/>
  </si>
  <si>
    <t>구         성        비</t>
    <phoneticPr fontId="10" type="noConversion"/>
  </si>
  <si>
    <t>비        고</t>
    <phoneticPr fontId="10" type="noConversion"/>
  </si>
  <si>
    <t>재
료
비</t>
    <phoneticPr fontId="4" type="noConversion"/>
  </si>
  <si>
    <t>직      접         재      료      비</t>
  </si>
  <si>
    <t>간      접         재      료      비</t>
  </si>
  <si>
    <t>작  업  설  ,  부  산  물  등 (△)</t>
  </si>
  <si>
    <t>순</t>
    <phoneticPr fontId="8" type="noConversion"/>
  </si>
  <si>
    <t>[ 소                          계 ]</t>
  </si>
  <si>
    <t>노
무
비</t>
    <phoneticPr fontId="4" type="noConversion"/>
  </si>
  <si>
    <t>직      접         노      무      비</t>
  </si>
  <si>
    <t>간      접         노      무      비</t>
  </si>
  <si>
    <t>직접노무비</t>
  </si>
  <si>
    <t>×</t>
  </si>
  <si>
    <t>용</t>
    <phoneticPr fontId="8" type="noConversion"/>
  </si>
  <si>
    <t>기          계          경          비</t>
  </si>
  <si>
    <t>경</t>
    <phoneticPr fontId="8" type="noConversion"/>
  </si>
  <si>
    <t>산      재         보      험      료</t>
  </si>
  <si>
    <t>노무비</t>
  </si>
  <si>
    <t>역</t>
    <phoneticPr fontId="8" type="noConversion"/>
  </si>
  <si>
    <t>고      용         보      험      료</t>
  </si>
  <si>
    <t>건      강         보      험      료</t>
  </si>
  <si>
    <t>계약체결시 조정없이 반영</t>
    <phoneticPr fontId="8" type="noConversion"/>
  </si>
  <si>
    <t>연      금         보      험      료</t>
  </si>
  <si>
    <t>원</t>
    <phoneticPr fontId="8" type="noConversion"/>
  </si>
  <si>
    <t>퇴   직     공   제     부   금   비</t>
  </si>
  <si>
    <t>직접노무비</t>
    <phoneticPr fontId="8" type="noConversion"/>
  </si>
  <si>
    <t>산  업  안  전  보  건  관  리  비</t>
  </si>
  <si>
    <t>(재료비+직접노무비)</t>
    <phoneticPr fontId="8" type="noConversion"/>
  </si>
  <si>
    <t>비</t>
  </si>
  <si>
    <t>기          타          경          비</t>
  </si>
  <si>
    <t>(재료비+노무비)</t>
  </si>
  <si>
    <t>가</t>
    <phoneticPr fontId="8" type="noConversion"/>
  </si>
  <si>
    <t>환      경         보      존      비</t>
  </si>
  <si>
    <t>건설하도급대금지급보증서발급수수료</t>
  </si>
  <si>
    <t>계</t>
  </si>
  <si>
    <t>일        반         관        리        비</t>
    <phoneticPr fontId="8" type="noConversion"/>
  </si>
  <si>
    <t>이                                         윤</t>
    <phoneticPr fontId="8" type="noConversion"/>
  </si>
  <si>
    <t>(노무비+경비+일반관리비)</t>
    <phoneticPr fontId="8" type="noConversion"/>
  </si>
  <si>
    <t>공            급            가            액</t>
  </si>
  <si>
    <t>부        가         가        치        세</t>
  </si>
  <si>
    <t>공급가액</t>
  </si>
  <si>
    <t>[도                     급                     액]</t>
  </si>
  <si>
    <t>월       점       검       용      역      비</t>
    <phoneticPr fontId="8" type="noConversion"/>
  </si>
  <si>
    <t>1개월분</t>
    <phoneticPr fontId="8" type="noConversion"/>
  </si>
  <si>
    <t>[년       점       검       용      역      비]</t>
    <phoneticPr fontId="8" type="noConversion"/>
  </si>
  <si>
    <t>10개월분</t>
    <phoneticPr fontId="8" type="noConversion"/>
  </si>
  <si>
    <t>품  명</t>
    <phoneticPr fontId="23" type="noConversion"/>
  </si>
  <si>
    <t>규  격</t>
    <phoneticPr fontId="23" type="noConversion"/>
  </si>
  <si>
    <t>수량</t>
    <phoneticPr fontId="23" type="noConversion"/>
  </si>
  <si>
    <t>단위</t>
    <phoneticPr fontId="23" type="noConversion"/>
  </si>
  <si>
    <t>직접재료비</t>
    <phoneticPr fontId="23" type="noConversion"/>
  </si>
  <si>
    <t>직접노무비</t>
    <phoneticPr fontId="23" type="noConversion"/>
  </si>
  <si>
    <t>경  비</t>
    <phoneticPr fontId="23" type="noConversion"/>
  </si>
  <si>
    <t>합  계</t>
    <phoneticPr fontId="23" type="noConversion"/>
  </si>
  <si>
    <t>비고</t>
    <phoneticPr fontId="23" type="noConversion"/>
  </si>
  <si>
    <t>단가</t>
    <phoneticPr fontId="23" type="noConversion"/>
  </si>
  <si>
    <t>금액</t>
    <phoneticPr fontId="23" type="noConversion"/>
  </si>
  <si>
    <t>1. 교환기 및 Network 장비점검</t>
    <phoneticPr fontId="23" type="noConversion"/>
  </si>
  <si>
    <t>식</t>
    <phoneticPr fontId="23" type="noConversion"/>
  </si>
  <si>
    <t>합     계</t>
    <phoneticPr fontId="23" type="noConversion"/>
  </si>
  <si>
    <t>품칭</t>
    <phoneticPr fontId="23" type="noConversion"/>
  </si>
  <si>
    <t>규격</t>
    <phoneticPr fontId="23" type="noConversion"/>
  </si>
  <si>
    <t>재료비</t>
    <phoneticPr fontId="23" type="noConversion"/>
  </si>
  <si>
    <t>노무비</t>
    <phoneticPr fontId="23" type="noConversion"/>
  </si>
  <si>
    <t>경비</t>
    <phoneticPr fontId="23" type="noConversion"/>
  </si>
  <si>
    <t>합계</t>
    <phoneticPr fontId="23" type="noConversion"/>
  </si>
  <si>
    <t>1. Call Server</t>
    <phoneticPr fontId="23" type="noConversion"/>
  </si>
  <si>
    <t>iPECS-CM</t>
    <phoneticPr fontId="29" type="noConversion"/>
  </si>
  <si>
    <t>대</t>
    <phoneticPr fontId="29" type="noConversion"/>
  </si>
  <si>
    <t xml:space="preserve">Server H/W </t>
    <phoneticPr fontId="23" type="noConversion"/>
  </si>
  <si>
    <t>NEBS-3국제인증, DC전원지원</t>
    <phoneticPr fontId="23" type="noConversion"/>
  </si>
  <si>
    <t>개</t>
    <phoneticPr fontId="23" type="noConversion"/>
  </si>
  <si>
    <t>운영 S/W</t>
    <phoneticPr fontId="23" type="noConversion"/>
  </si>
  <si>
    <t>IP PBX Software 10,000회선 지원</t>
    <phoneticPr fontId="23" type="noConversion"/>
  </si>
  <si>
    <t>User License</t>
    <phoneticPr fontId="23" type="noConversion"/>
  </si>
  <si>
    <t>IP 단말 User License용</t>
    <phoneticPr fontId="23" type="noConversion"/>
  </si>
  <si>
    <t>2. Media Gateway</t>
    <phoneticPr fontId="23" type="noConversion"/>
  </si>
  <si>
    <t xml:space="preserve"> </t>
    <phoneticPr fontId="23" type="noConversion"/>
  </si>
  <si>
    <t>대</t>
    <phoneticPr fontId="23" type="noConversion"/>
  </si>
  <si>
    <t>Gateway(메인샷시)</t>
    <phoneticPr fontId="23" type="noConversion"/>
  </si>
  <si>
    <t>Main Chassis 6 Slot, DC 전원 이중화</t>
    <phoneticPr fontId="23" type="noConversion"/>
  </si>
  <si>
    <t>DID 국선</t>
    <phoneticPr fontId="23" type="noConversion"/>
  </si>
  <si>
    <t>30CH</t>
    <phoneticPr fontId="23" type="noConversion"/>
  </si>
  <si>
    <t>DOD 국선</t>
    <phoneticPr fontId="23" type="noConversion"/>
  </si>
  <si>
    <t>일반국선</t>
    <phoneticPr fontId="23" type="noConversion"/>
  </si>
  <si>
    <t>16CH</t>
    <phoneticPr fontId="23" type="noConversion"/>
  </si>
  <si>
    <t>일반내선(CID지원)</t>
    <phoneticPr fontId="23" type="noConversion"/>
  </si>
  <si>
    <t>32CH</t>
    <phoneticPr fontId="23" type="noConversion"/>
  </si>
  <si>
    <t>디지탈내선</t>
    <phoneticPr fontId="23" type="noConversion"/>
  </si>
  <si>
    <t>PRI 회선(CH)</t>
    <phoneticPr fontId="23" type="noConversion"/>
  </si>
  <si>
    <t>3. 백본 스위치(AT-SBx908)</t>
    <phoneticPr fontId="23" type="noConversion"/>
  </si>
  <si>
    <t xml:space="preserve">8 slot chassis, 광모듈 60port, Power 이중화 </t>
    <phoneticPr fontId="23" type="noConversion"/>
  </si>
  <si>
    <t>4. L3 스위치</t>
    <phoneticPr fontId="29" type="noConversion"/>
  </si>
  <si>
    <t>Intelligent Gigabit Layer 3+ Switch 20x10/100/1000TX + 4x10/100/1000T or 4x100/1000 SFP slots</t>
    <phoneticPr fontId="29" type="noConversion"/>
  </si>
  <si>
    <t>5. L2 PoE 스위치(ES2026P)</t>
    <phoneticPr fontId="29" type="noConversion"/>
  </si>
  <si>
    <t>24Port PoE Switch</t>
    <phoneticPr fontId="29" type="noConversion"/>
  </si>
  <si>
    <t>Mini-GBIC(SFP)</t>
    <phoneticPr fontId="29" type="noConversion"/>
  </si>
  <si>
    <t xml:space="preserve"> </t>
    <phoneticPr fontId="29" type="noConversion"/>
  </si>
  <si>
    <t>6. 정류기</t>
    <phoneticPr fontId="23" type="noConversion"/>
  </si>
  <si>
    <t>48V/50A - DUAL</t>
    <phoneticPr fontId="23" type="noConversion"/>
  </si>
  <si>
    <t>7. 유지보수 컴퓨터</t>
    <phoneticPr fontId="23" type="noConversion"/>
  </si>
  <si>
    <t>Core 2duo(3.0Ghz,500G, 2G)</t>
    <phoneticPr fontId="23" type="noConversion"/>
  </si>
  <si>
    <t>유지보수 S/W</t>
    <phoneticPr fontId="23" type="noConversion"/>
  </si>
  <si>
    <t>Web Based, 한글지원, GUI</t>
    <phoneticPr fontId="23" type="noConversion"/>
  </si>
  <si>
    <t>8. 요금등산장비</t>
    <phoneticPr fontId="23" type="noConversion"/>
  </si>
  <si>
    <t>시스템</t>
    <phoneticPr fontId="23" type="noConversion"/>
  </si>
  <si>
    <t>과금 S/W</t>
    <phoneticPr fontId="23" type="noConversion"/>
  </si>
  <si>
    <t>GUI, 한글</t>
    <phoneticPr fontId="23" type="noConversion"/>
  </si>
  <si>
    <t>프린터</t>
    <phoneticPr fontId="23" type="noConversion"/>
  </si>
  <si>
    <t>A4, Laser</t>
    <phoneticPr fontId="23" type="noConversion"/>
  </si>
  <si>
    <t>9. IP전화기 (8050V)</t>
    <phoneticPr fontId="23" type="noConversion"/>
  </si>
  <si>
    <t>4.3"이상 LCD, Color, 한글지원</t>
    <phoneticPr fontId="23" type="noConversion"/>
  </si>
  <si>
    <t>10. IP전화기 확장팩(8040 LSS)</t>
    <phoneticPr fontId="23" type="noConversion"/>
  </si>
  <si>
    <t>40버튼 확장형(LCD DSS)</t>
    <phoneticPr fontId="23" type="noConversion"/>
  </si>
  <si>
    <t>11. XML 시스템</t>
    <phoneticPr fontId="23" type="noConversion"/>
  </si>
  <si>
    <t>600 User, 서버포함</t>
    <phoneticPr fontId="23" type="noConversion"/>
  </si>
  <si>
    <t>12. UC 시스템</t>
    <phoneticPr fontId="23" type="noConversion"/>
  </si>
  <si>
    <t>13. NMS &amp; 통계관리 시스템</t>
    <phoneticPr fontId="23" type="noConversion"/>
  </si>
  <si>
    <t>서버포함</t>
    <phoneticPr fontId="23" type="noConversion"/>
  </si>
  <si>
    <t>14. UPS</t>
    <phoneticPr fontId="23" type="noConversion"/>
  </si>
  <si>
    <t>배터리팩 포함</t>
    <phoneticPr fontId="23" type="noConversion"/>
  </si>
  <si>
    <t>배터리 교체비용 제외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</si>
</sst>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76" formatCode="&quot;원정&quot;"/>
    <numFmt numFmtId="177" formatCode="&quot;r금액 :&quot;\ #,##0"/>
    <numFmt numFmtId="178" formatCode="\(&quot;₩&quot;\ #,##0&quot;원&quot;\)"/>
    <numFmt numFmtId="179" formatCode="0.0%"/>
    <numFmt numFmtId="180" formatCode="#,###&quot;:관급&quot;"/>
    <numFmt numFmtId="181" formatCode="0.000%"/>
    <numFmt numFmtId="182" formatCode="#,###&quot;원절삭&quot;"/>
    <numFmt numFmtId="183" formatCode="_-* #,##0_-;\-* #,##0_-;_-* &quot;-&quot;??_-;_-@_-"/>
    <numFmt numFmtId="184" formatCode="0_);[Red]\(0\)"/>
    <numFmt numFmtId="185" formatCode="#,##0_);[Red]\(#,##0\)"/>
    <numFmt numFmtId="186" formatCode="_-* #,##0.0_-;\-* #,##0.0_-;_-* &quot;-&quot;??_-;_-@_-"/>
  </numFmts>
  <fonts count="37">
    <font>
      <sz val="11"/>
      <name val="돋움"/>
      <family val="3"/>
      <charset val="129"/>
    </font>
    <font>
      <sz val="9"/>
      <name val="HY울릉도L"/>
      <family val="1"/>
      <charset val="129"/>
    </font>
    <font>
      <b/>
      <sz val="10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HY울릉도L"/>
      <family val="1"/>
      <charset val="129"/>
    </font>
    <font>
      <sz val="11"/>
      <name val="돋움"/>
      <family val="3"/>
      <charset val="129"/>
    </font>
    <font>
      <b/>
      <sz val="11"/>
      <name val="굴림"/>
      <family val="3"/>
      <charset val="129"/>
    </font>
    <font>
      <sz val="9"/>
      <name val="굴림"/>
      <family val="3"/>
      <charset val="129"/>
    </font>
    <font>
      <sz val="11"/>
      <name val="옛체"/>
      <family val="1"/>
      <charset val="129"/>
    </font>
    <font>
      <b/>
      <sz val="9"/>
      <name val="굴림"/>
      <family val="3"/>
      <charset val="129"/>
    </font>
    <font>
      <sz val="11"/>
      <name val="바탕"/>
      <family val="1"/>
      <charset val="129"/>
    </font>
    <font>
      <sz val="9"/>
      <color indexed="12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8"/>
      <name val="굴림"/>
      <family val="3"/>
      <charset val="129"/>
    </font>
    <font>
      <sz val="8"/>
      <name val="굴림"/>
      <family val="3"/>
      <charset val="129"/>
    </font>
    <font>
      <b/>
      <sz val="8"/>
      <color indexed="12"/>
      <name val="굴림"/>
      <family val="3"/>
      <charset val="129"/>
    </font>
    <font>
      <b/>
      <sz val="9"/>
      <color indexed="12"/>
      <name val="굴림"/>
      <family val="3"/>
      <charset val="129"/>
    </font>
    <font>
      <sz val="8"/>
      <color indexed="12"/>
      <name val="굴림"/>
      <family val="3"/>
      <charset val="129"/>
    </font>
    <font>
      <b/>
      <sz val="9"/>
      <color rgb="FF0070C0"/>
      <name val="굴림"/>
      <family val="3"/>
      <charset val="129"/>
    </font>
    <font>
      <b/>
      <sz val="8"/>
      <color indexed="10"/>
      <name val="굴림"/>
      <family val="3"/>
      <charset val="129"/>
    </font>
    <font>
      <b/>
      <sz val="9"/>
      <color rgb="FFFF0000"/>
      <name val="굴림"/>
      <family val="3"/>
      <charset val="129"/>
    </font>
    <font>
      <b/>
      <sz val="8"/>
      <color rgb="FFFF0000"/>
      <name val="굴림"/>
      <family val="3"/>
      <charset val="129"/>
    </font>
    <font>
      <sz val="11"/>
      <name val="새굴림"/>
      <family val="1"/>
      <charset val="129"/>
    </font>
    <font>
      <sz val="8"/>
      <name val="돋움"/>
      <family val="3"/>
      <charset val="129"/>
    </font>
    <font>
      <b/>
      <sz val="11"/>
      <name val="새굴림"/>
      <family val="1"/>
      <charset val="129"/>
    </font>
    <font>
      <sz val="8"/>
      <name val="새굴림"/>
      <family val="1"/>
      <charset val="129"/>
    </font>
    <font>
      <sz val="9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8"/>
      <name val="바탕"/>
      <family val="1"/>
      <charset val="129"/>
    </font>
    <font>
      <b/>
      <sz val="9"/>
      <name val="새굴림"/>
      <family val="1"/>
      <charset val="129"/>
    </font>
    <font>
      <sz val="10"/>
      <name val="Arial"/>
      <family val="2"/>
    </font>
    <font>
      <sz val="10"/>
      <name val="굴림체"/>
      <family val="3"/>
      <charset val="129"/>
    </font>
    <font>
      <sz val="8"/>
      <name val="Arial"/>
      <family val="2"/>
    </font>
    <font>
      <b/>
      <sz val="12"/>
      <name val="Arial"/>
      <family val="2"/>
    </font>
    <font>
      <sz val="10"/>
      <name val="명조"/>
      <family val="3"/>
      <charset val="129"/>
    </font>
    <font>
      <sz val="12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1">
    <xf numFmtId="0" fontId="0" fillId="0" borderId="0"/>
    <xf numFmtId="41" fontId="5" fillId="0" borderId="0" applyFont="0" applyFill="0" applyBorder="0" applyAlignment="0" applyProtection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5" fillId="0" borderId="0" applyFont="0" applyFill="0" applyBorder="0" applyAlignment="0" applyProtection="0"/>
    <xf numFmtId="38" fontId="33" fillId="2" borderId="0" applyNumberFormat="0" applyBorder="0" applyAlignment="0" applyProtection="0"/>
    <xf numFmtId="0" fontId="34" fillId="0" borderId="49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33" fillId="3" borderId="5" applyNumberFormat="0" applyBorder="0" applyAlignment="0" applyProtection="0"/>
    <xf numFmtId="0" fontId="5" fillId="0" borderId="0"/>
    <xf numFmtId="0" fontId="31" fillId="0" borderId="0"/>
    <xf numFmtId="10" fontId="31" fillId="0" borderId="0" applyFont="0" applyFill="0" applyBorder="0" applyAlignment="0" applyProtection="0"/>
    <xf numFmtId="0" fontId="5" fillId="0" borderId="0"/>
    <xf numFmtId="0" fontId="35" fillId="0" borderId="5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2" applyFont="1" applyAlignment="1"/>
    <xf numFmtId="0" fontId="6" fillId="0" borderId="0" xfId="3" applyFont="1" applyAlignment="1"/>
    <xf numFmtId="176" fontId="7" fillId="0" borderId="0" xfId="2" applyNumberFormat="1" applyFont="1" applyAlignment="1">
      <alignment horizontal="right"/>
    </xf>
    <xf numFmtId="177" fontId="7" fillId="0" borderId="1" xfId="2" applyNumberFormat="1" applyFont="1" applyBorder="1" applyAlignment="1">
      <alignment horizontal="right"/>
    </xf>
    <xf numFmtId="0" fontId="6" fillId="0" borderId="0" xfId="3" applyFont="1" applyAlignment="1">
      <alignment vertical="center"/>
    </xf>
    <xf numFmtId="0" fontId="9" fillId="0" borderId="5" xfId="3" applyFont="1" applyBorder="1" applyAlignment="1">
      <alignment horizontal="center" vertical="center" shrinkToFit="1"/>
    </xf>
    <xf numFmtId="0" fontId="9" fillId="0" borderId="6" xfId="3" applyFont="1" applyBorder="1" applyAlignment="1">
      <alignment horizontal="center" vertical="center" shrinkToFit="1"/>
    </xf>
    <xf numFmtId="0" fontId="11" fillId="0" borderId="7" xfId="3" applyFont="1" applyBorder="1" applyAlignment="1">
      <alignment horizontal="center" vertical="center" wrapText="1" shrinkToFit="1"/>
    </xf>
    <xf numFmtId="0" fontId="9" fillId="0" borderId="8" xfId="3" applyFont="1" applyBorder="1" applyAlignment="1">
      <alignment horizontal="center" vertical="center" shrinkToFit="1"/>
    </xf>
    <xf numFmtId="41" fontId="12" fillId="0" borderId="9" xfId="1" applyFont="1" applyBorder="1" applyAlignment="1">
      <alignment horizontal="center" vertical="center" shrinkToFit="1"/>
    </xf>
    <xf numFmtId="41" fontId="9" fillId="0" borderId="10" xfId="1" applyFont="1" applyBorder="1" applyAlignment="1">
      <alignment horizontal="center" vertical="center" shrinkToFit="1"/>
    </xf>
    <xf numFmtId="41" fontId="13" fillId="0" borderId="8" xfId="1" applyFont="1" applyBorder="1" applyAlignment="1">
      <alignment horizontal="right" vertical="center" shrinkToFit="1"/>
    </xf>
    <xf numFmtId="41" fontId="13" fillId="0" borderId="9" xfId="1" applyFont="1" applyBorder="1" applyAlignment="1">
      <alignment horizontal="center" vertical="center" shrinkToFit="1"/>
    </xf>
    <xf numFmtId="41" fontId="13" fillId="0" borderId="9" xfId="1" applyFont="1" applyBorder="1" applyAlignment="1">
      <alignment vertical="center" shrinkToFit="1"/>
    </xf>
    <xf numFmtId="0" fontId="13" fillId="0" borderId="9" xfId="3" applyFont="1" applyBorder="1" applyAlignment="1">
      <alignment horizontal="center" vertical="center" shrinkToFit="1"/>
    </xf>
    <xf numFmtId="41" fontId="13" fillId="0" borderId="10" xfId="1" applyFont="1" applyBorder="1" applyAlignment="1">
      <alignment horizontal="center" vertical="center" shrinkToFit="1"/>
    </xf>
    <xf numFmtId="0" fontId="13" fillId="0" borderId="7" xfId="3" applyFont="1" applyBorder="1" applyAlignment="1">
      <alignment vertical="center" shrinkToFit="1"/>
    </xf>
    <xf numFmtId="0" fontId="9" fillId="0" borderId="11" xfId="3" applyFont="1" applyBorder="1" applyAlignment="1">
      <alignment horizontal="center" vertical="center" shrinkToFit="1"/>
    </xf>
    <xf numFmtId="0" fontId="7" fillId="0" borderId="12" xfId="3" applyFont="1" applyBorder="1" applyAlignment="1">
      <alignment horizontal="center" vertical="center" wrapText="1" shrinkToFit="1"/>
    </xf>
    <xf numFmtId="0" fontId="9" fillId="0" borderId="13" xfId="3" applyFont="1" applyBorder="1" applyAlignment="1">
      <alignment horizontal="center" vertical="center" shrinkToFit="1"/>
    </xf>
    <xf numFmtId="41" fontId="9" fillId="0" borderId="14" xfId="1" applyFont="1" applyBorder="1" applyAlignment="1">
      <alignment horizontal="center" vertical="center" shrinkToFit="1"/>
    </xf>
    <xf numFmtId="41" fontId="9" fillId="0" borderId="15" xfId="1" applyFont="1" applyBorder="1" applyAlignment="1">
      <alignment horizontal="center" vertical="center" shrinkToFit="1"/>
    </xf>
    <xf numFmtId="41" fontId="13" fillId="0" borderId="13" xfId="1" applyFont="1" applyBorder="1" applyAlignment="1">
      <alignment horizontal="right" vertical="center" shrinkToFit="1"/>
    </xf>
    <xf numFmtId="41" fontId="13" fillId="0" borderId="14" xfId="1" applyFont="1" applyBorder="1" applyAlignment="1">
      <alignment horizontal="center" vertical="center" shrinkToFit="1"/>
    </xf>
    <xf numFmtId="41" fontId="13" fillId="0" borderId="14" xfId="1" applyFont="1" applyBorder="1" applyAlignment="1">
      <alignment vertical="center" shrinkToFit="1"/>
    </xf>
    <xf numFmtId="0" fontId="13" fillId="0" borderId="14" xfId="3" applyFont="1" applyBorder="1" applyAlignment="1">
      <alignment vertical="center" shrinkToFit="1"/>
    </xf>
    <xf numFmtId="41" fontId="13" fillId="0" borderId="15" xfId="1" applyFont="1" applyBorder="1" applyAlignment="1">
      <alignment horizontal="center" vertical="center" shrinkToFit="1"/>
    </xf>
    <xf numFmtId="0" fontId="13" fillId="0" borderId="12" xfId="3" applyFont="1" applyBorder="1" applyAlignment="1">
      <alignment vertical="center" shrinkToFit="1"/>
    </xf>
    <xf numFmtId="41" fontId="14" fillId="0" borderId="13" xfId="1" applyFont="1" applyBorder="1" applyAlignment="1">
      <alignment horizontal="right" vertical="center" shrinkToFit="1"/>
    </xf>
    <xf numFmtId="41" fontId="14" fillId="0" borderId="14" xfId="1" applyFont="1" applyBorder="1" applyAlignment="1">
      <alignment horizontal="center" vertical="center" shrinkToFit="1"/>
    </xf>
    <xf numFmtId="41" fontId="14" fillId="0" borderId="14" xfId="1" applyFont="1" applyBorder="1" applyAlignment="1">
      <alignment vertical="center" shrinkToFit="1"/>
    </xf>
    <xf numFmtId="0" fontId="14" fillId="0" borderId="14" xfId="3" applyFont="1" applyBorder="1" applyAlignment="1">
      <alignment vertical="center" shrinkToFit="1"/>
    </xf>
    <xf numFmtId="0" fontId="7" fillId="0" borderId="16" xfId="3" applyFont="1" applyBorder="1" applyAlignment="1">
      <alignment horizontal="center" vertical="center" wrapText="1" shrinkToFit="1"/>
    </xf>
    <xf numFmtId="0" fontId="9" fillId="0" borderId="17" xfId="3" applyFont="1" applyBorder="1" applyAlignment="1">
      <alignment horizontal="center" vertical="center" shrinkToFit="1"/>
    </xf>
    <xf numFmtId="41" fontId="9" fillId="0" borderId="18" xfId="1" applyFont="1" applyBorder="1" applyAlignment="1">
      <alignment horizontal="center" vertical="center" shrinkToFit="1"/>
    </xf>
    <xf numFmtId="41" fontId="9" fillId="0" borderId="19" xfId="1" applyFont="1" applyBorder="1" applyAlignment="1">
      <alignment horizontal="center" vertical="center" shrinkToFit="1"/>
    </xf>
    <xf numFmtId="41" fontId="14" fillId="0" borderId="17" xfId="1" applyFont="1" applyBorder="1" applyAlignment="1">
      <alignment horizontal="right" vertical="center" shrinkToFit="1"/>
    </xf>
    <xf numFmtId="41" fontId="14" fillId="0" borderId="18" xfId="1" applyFont="1" applyBorder="1" applyAlignment="1">
      <alignment horizontal="center" vertical="center" shrinkToFit="1"/>
    </xf>
    <xf numFmtId="41" fontId="14" fillId="0" borderId="18" xfId="1" applyFont="1" applyBorder="1" applyAlignment="1">
      <alignment vertical="center" shrinkToFit="1"/>
    </xf>
    <xf numFmtId="0" fontId="14" fillId="0" borderId="18" xfId="3" applyFont="1" applyBorder="1" applyAlignment="1">
      <alignment vertical="center" shrinkToFit="1"/>
    </xf>
    <xf numFmtId="41" fontId="13" fillId="0" borderId="18" xfId="1" applyFont="1" applyBorder="1" applyAlignment="1">
      <alignment horizontal="center" vertical="center" shrinkToFit="1"/>
    </xf>
    <xf numFmtId="41" fontId="13" fillId="0" borderId="19" xfId="1" applyFont="1" applyBorder="1" applyAlignment="1">
      <alignment horizontal="center" vertical="center" shrinkToFit="1"/>
    </xf>
    <xf numFmtId="0" fontId="13" fillId="0" borderId="16" xfId="3" applyFont="1" applyBorder="1" applyAlignment="1">
      <alignment vertical="center" shrinkToFit="1"/>
    </xf>
    <xf numFmtId="41" fontId="14" fillId="0" borderId="8" xfId="1" applyFont="1" applyBorder="1" applyAlignment="1">
      <alignment horizontal="right" vertical="center" shrinkToFit="1"/>
    </xf>
    <xf numFmtId="41" fontId="14" fillId="0" borderId="9" xfId="1" applyFont="1" applyBorder="1" applyAlignment="1">
      <alignment horizontal="center" vertical="center" shrinkToFit="1"/>
    </xf>
    <xf numFmtId="41" fontId="14" fillId="0" borderId="9" xfId="1" applyFont="1" applyBorder="1" applyAlignment="1">
      <alignment vertical="center" shrinkToFit="1"/>
    </xf>
    <xf numFmtId="0" fontId="14" fillId="0" borderId="9" xfId="3" applyFont="1" applyBorder="1" applyAlignment="1">
      <alignment vertical="center" shrinkToFit="1"/>
    </xf>
    <xf numFmtId="179" fontId="14" fillId="0" borderId="14" xfId="1" applyNumberFormat="1" applyFont="1" applyBorder="1" applyAlignment="1">
      <alignment vertical="center" shrinkToFit="1"/>
    </xf>
    <xf numFmtId="41" fontId="14" fillId="0" borderId="14" xfId="1" applyFont="1" applyBorder="1" applyAlignment="1">
      <alignment horizontal="left" vertical="center" shrinkToFit="1"/>
    </xf>
    <xf numFmtId="41" fontId="13" fillId="0" borderId="14" xfId="1" applyFont="1" applyBorder="1" applyAlignment="1">
      <alignment horizontal="left" vertical="center" shrinkToFit="1"/>
    </xf>
    <xf numFmtId="41" fontId="13" fillId="0" borderId="15" xfId="1" applyFont="1" applyBorder="1" applyAlignment="1">
      <alignment horizontal="left" vertical="center" shrinkToFit="1"/>
    </xf>
    <xf numFmtId="10" fontId="14" fillId="0" borderId="18" xfId="1" applyNumberFormat="1" applyFont="1" applyBorder="1" applyAlignment="1">
      <alignment vertical="center" shrinkToFit="1"/>
    </xf>
    <xf numFmtId="10" fontId="14" fillId="0" borderId="9" xfId="1" applyNumberFormat="1" applyFont="1" applyBorder="1" applyAlignment="1">
      <alignment vertical="center" shrinkToFit="1"/>
    </xf>
    <xf numFmtId="0" fontId="14" fillId="0" borderId="14" xfId="3" applyFont="1" applyBorder="1" applyAlignment="1">
      <alignment horizontal="right" vertical="center" shrinkToFit="1"/>
    </xf>
    <xf numFmtId="10" fontId="14" fillId="0" borderId="14" xfId="1" applyNumberFormat="1" applyFont="1" applyBorder="1" applyAlignment="1">
      <alignment vertical="center" shrinkToFit="1"/>
    </xf>
    <xf numFmtId="0" fontId="13" fillId="0" borderId="12" xfId="3" applyFont="1" applyBorder="1" applyAlignment="1">
      <alignment horizontal="center" vertical="center" shrinkToFit="1"/>
    </xf>
    <xf numFmtId="41" fontId="7" fillId="0" borderId="14" xfId="1" applyFont="1" applyBorder="1" applyAlignment="1">
      <alignment horizontal="center" vertical="center" shrinkToFit="1"/>
    </xf>
    <xf numFmtId="41" fontId="14" fillId="0" borderId="14" xfId="1" applyFont="1" applyBorder="1" applyAlignment="1">
      <alignment horizontal="right" vertical="center" shrinkToFit="1"/>
    </xf>
    <xf numFmtId="180" fontId="15" fillId="0" borderId="12" xfId="3" applyNumberFormat="1" applyFont="1" applyBorder="1" applyAlignment="1">
      <alignment vertical="center" shrinkToFit="1"/>
    </xf>
    <xf numFmtId="181" fontId="14" fillId="0" borderId="14" xfId="1" applyNumberFormat="1" applyFont="1" applyBorder="1" applyAlignment="1">
      <alignment vertical="center" shrinkToFit="1"/>
    </xf>
    <xf numFmtId="0" fontId="15" fillId="0" borderId="12" xfId="3" applyFont="1" applyBorder="1" applyAlignment="1">
      <alignment horizontal="right" vertical="center" shrinkToFit="1"/>
    </xf>
    <xf numFmtId="0" fontId="9" fillId="0" borderId="20" xfId="3" applyFont="1" applyBorder="1" applyAlignment="1">
      <alignment horizontal="center" vertical="center" shrinkToFit="1"/>
    </xf>
    <xf numFmtId="0" fontId="14" fillId="0" borderId="18" xfId="3" applyFont="1" applyBorder="1" applyAlignment="1">
      <alignment horizontal="right" vertical="center" shrinkToFit="1"/>
    </xf>
    <xf numFmtId="0" fontId="16" fillId="0" borderId="21" xfId="3" applyFont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shrinkToFit="1"/>
    </xf>
    <xf numFmtId="41" fontId="9" fillId="0" borderId="3" xfId="1" applyFont="1" applyBorder="1" applyAlignment="1">
      <alignment horizontal="center" vertical="center" shrinkToFit="1"/>
    </xf>
    <xf numFmtId="41" fontId="9" fillId="0" borderId="4" xfId="1" applyFont="1" applyBorder="1" applyAlignment="1">
      <alignment horizontal="center" vertical="center" shrinkToFit="1"/>
    </xf>
    <xf numFmtId="41" fontId="14" fillId="0" borderId="2" xfId="1" applyFont="1" applyBorder="1" applyAlignment="1">
      <alignment horizontal="right" vertical="center" shrinkToFit="1"/>
    </xf>
    <xf numFmtId="41" fontId="14" fillId="0" borderId="3" xfId="1" applyFont="1" applyBorder="1" applyAlignment="1">
      <alignment horizontal="center" vertical="center" shrinkToFit="1"/>
    </xf>
    <xf numFmtId="10" fontId="14" fillId="0" borderId="3" xfId="1" applyNumberFormat="1" applyFont="1" applyBorder="1" applyAlignment="1">
      <alignment vertical="center" shrinkToFit="1"/>
    </xf>
    <xf numFmtId="0" fontId="14" fillId="0" borderId="3" xfId="3" applyFont="1" applyBorder="1" applyAlignment="1">
      <alignment horizontal="right" vertical="center" shrinkToFit="1"/>
    </xf>
    <xf numFmtId="41" fontId="13" fillId="0" borderId="3" xfId="1" applyFont="1" applyBorder="1" applyAlignment="1">
      <alignment horizontal="center" vertical="center" shrinkToFit="1"/>
    </xf>
    <xf numFmtId="41" fontId="13" fillId="0" borderId="4" xfId="1" applyFont="1" applyBorder="1" applyAlignment="1">
      <alignment horizontal="center" vertical="center" shrinkToFit="1"/>
    </xf>
    <xf numFmtId="0" fontId="13" fillId="0" borderId="5" xfId="3" applyFont="1" applyBorder="1" applyAlignment="1">
      <alignment vertical="center" shrinkToFit="1"/>
    </xf>
    <xf numFmtId="41" fontId="14" fillId="0" borderId="3" xfId="1" applyFont="1" applyBorder="1" applyAlignment="1">
      <alignment horizontal="left" vertical="center" shrinkToFit="1"/>
    </xf>
    <xf numFmtId="41" fontId="13" fillId="0" borderId="3" xfId="1" applyFont="1" applyBorder="1" applyAlignment="1">
      <alignment horizontal="left" vertical="center" shrinkToFit="1"/>
    </xf>
    <xf numFmtId="41" fontId="13" fillId="0" borderId="4" xfId="1" applyFont="1" applyBorder="1" applyAlignment="1">
      <alignment horizontal="left" vertical="center" shrinkToFit="1"/>
    </xf>
    <xf numFmtId="41" fontId="14" fillId="0" borderId="3" xfId="1" applyFont="1" applyBorder="1" applyAlignment="1">
      <alignment horizontal="left" vertical="center"/>
    </xf>
    <xf numFmtId="0" fontId="14" fillId="0" borderId="3" xfId="3" applyFont="1" applyBorder="1" applyAlignment="1">
      <alignment vertical="center"/>
    </xf>
    <xf numFmtId="41" fontId="13" fillId="0" borderId="3" xfId="1" applyFont="1" applyBorder="1" applyAlignment="1">
      <alignment horizontal="left" vertical="center"/>
    </xf>
    <xf numFmtId="182" fontId="17" fillId="0" borderId="5" xfId="3" applyNumberFormat="1" applyFont="1" applyBorder="1" applyAlignment="1">
      <alignment vertical="center" shrinkToFit="1"/>
    </xf>
    <xf numFmtId="0" fontId="14" fillId="0" borderId="3" xfId="3" applyFont="1" applyBorder="1" applyAlignment="1">
      <alignment vertical="center" shrinkToFit="1"/>
    </xf>
    <xf numFmtId="9" fontId="14" fillId="0" borderId="3" xfId="1" applyNumberFormat="1" applyFont="1" applyBorder="1" applyAlignment="1">
      <alignment vertical="center" shrinkToFit="1"/>
    </xf>
    <xf numFmtId="41" fontId="14" fillId="0" borderId="3" xfId="1" applyFont="1" applyBorder="1" applyAlignment="1">
      <alignment vertical="center" shrinkToFit="1"/>
    </xf>
    <xf numFmtId="41" fontId="18" fillId="0" borderId="3" xfId="1" applyFont="1" applyBorder="1" applyAlignment="1">
      <alignment horizontal="center" vertical="center" shrinkToFit="1"/>
    </xf>
    <xf numFmtId="182" fontId="19" fillId="0" borderId="5" xfId="3" applyNumberFormat="1" applyFont="1" applyBorder="1" applyAlignment="1">
      <alignment horizontal="right" vertical="center" shrinkToFit="1"/>
    </xf>
    <xf numFmtId="183" fontId="20" fillId="0" borderId="3" xfId="1" applyNumberFormat="1" applyFont="1" applyBorder="1" applyAlignment="1">
      <alignment horizontal="center" vertical="center" shrinkToFit="1"/>
    </xf>
    <xf numFmtId="41" fontId="13" fillId="0" borderId="2" xfId="1" applyFont="1" applyBorder="1" applyAlignment="1">
      <alignment horizontal="right" vertical="center" shrinkToFit="1"/>
    </xf>
    <xf numFmtId="41" fontId="13" fillId="0" borderId="3" xfId="1" applyFont="1" applyBorder="1" applyAlignment="1">
      <alignment vertical="center" shrinkToFit="1"/>
    </xf>
    <xf numFmtId="0" fontId="13" fillId="0" borderId="3" xfId="3" applyFont="1" applyBorder="1" applyAlignment="1">
      <alignment vertical="center" shrinkToFit="1"/>
    </xf>
    <xf numFmtId="0" fontId="21" fillId="0" borderId="5" xfId="3" applyFont="1" applyBorder="1" applyAlignment="1">
      <alignment horizontal="right" vertical="center" shrinkToFit="1"/>
    </xf>
    <xf numFmtId="0" fontId="9" fillId="0" borderId="22" xfId="3" applyFont="1" applyBorder="1" applyAlignment="1">
      <alignment horizontal="center" vertical="center"/>
    </xf>
    <xf numFmtId="41" fontId="9" fillId="0" borderId="22" xfId="1" applyFont="1" applyBorder="1" applyAlignment="1">
      <alignment horizontal="center" vertical="center"/>
    </xf>
    <xf numFmtId="41" fontId="13" fillId="0" borderId="22" xfId="1" applyFont="1" applyBorder="1" applyAlignment="1">
      <alignment horizontal="right" vertical="center"/>
    </xf>
    <xf numFmtId="41" fontId="13" fillId="0" borderId="22" xfId="1" applyFont="1" applyBorder="1" applyAlignment="1">
      <alignment horizontal="center" vertical="center"/>
    </xf>
    <xf numFmtId="0" fontId="13" fillId="0" borderId="22" xfId="3" applyFont="1" applyBorder="1" applyAlignment="1">
      <alignment vertical="center"/>
    </xf>
    <xf numFmtId="41" fontId="9" fillId="0" borderId="0" xfId="1" applyFont="1" applyAlignment="1">
      <alignment vertical="center"/>
    </xf>
    <xf numFmtId="183" fontId="9" fillId="0" borderId="0" xfId="1" applyNumberFormat="1" applyFont="1" applyAlignment="1">
      <alignment vertical="center"/>
    </xf>
    <xf numFmtId="43" fontId="9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30" xfId="0" applyFont="1" applyBorder="1" applyAlignment="1">
      <alignment horizontal="center" vertical="center"/>
    </xf>
    <xf numFmtId="0" fontId="22" fillId="0" borderId="32" xfId="0" applyFont="1" applyBorder="1" applyAlignment="1">
      <alignment horizontal="left" vertical="center" shrinkToFit="1"/>
    </xf>
    <xf numFmtId="0" fontId="22" fillId="0" borderId="33" xfId="0" applyFont="1" applyBorder="1" applyAlignment="1">
      <alignment horizontal="left" vertical="center"/>
    </xf>
    <xf numFmtId="0" fontId="22" fillId="0" borderId="34" xfId="0" applyFont="1" applyBorder="1" applyAlignment="1">
      <alignment horizontal="center" vertical="center"/>
    </xf>
    <xf numFmtId="41" fontId="22" fillId="0" borderId="34" xfId="1" applyFont="1" applyBorder="1" applyAlignment="1">
      <alignment horizontal="center" vertical="center"/>
    </xf>
    <xf numFmtId="41" fontId="24" fillId="0" borderId="34" xfId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left" vertical="center"/>
    </xf>
    <xf numFmtId="0" fontId="22" fillId="0" borderId="37" xfId="0" applyFont="1" applyBorder="1" applyAlignment="1">
      <alignment horizontal="center" vertical="center"/>
    </xf>
    <xf numFmtId="41" fontId="22" fillId="0" borderId="37" xfId="1" applyFont="1" applyBorder="1" applyAlignment="1">
      <alignment horizontal="center" vertical="center"/>
    </xf>
    <xf numFmtId="41" fontId="24" fillId="0" borderId="37" xfId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left" vertical="center"/>
    </xf>
    <xf numFmtId="41" fontId="25" fillId="0" borderId="37" xfId="0" applyNumberFormat="1" applyFont="1" applyBorder="1" applyAlignment="1">
      <alignment horizontal="center" vertical="center"/>
    </xf>
    <xf numFmtId="41" fontId="26" fillId="0" borderId="37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left" vertical="center"/>
    </xf>
    <xf numFmtId="0" fontId="24" fillId="0" borderId="40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41" fontId="24" fillId="0" borderId="30" xfId="1" applyFont="1" applyBorder="1" applyAlignment="1">
      <alignment horizontal="center" vertical="center"/>
    </xf>
    <xf numFmtId="41" fontId="22" fillId="0" borderId="30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9" fillId="0" borderId="37" xfId="4" applyFont="1" applyFill="1" applyBorder="1" applyAlignment="1">
      <alignment horizontal="left" vertical="center" shrinkToFit="1"/>
    </xf>
    <xf numFmtId="0" fontId="7" fillId="0" borderId="37" xfId="4" applyFont="1" applyFill="1" applyBorder="1" applyAlignment="1">
      <alignment horizontal="left" vertical="center" shrinkToFit="1"/>
    </xf>
    <xf numFmtId="0" fontId="9" fillId="0" borderId="37" xfId="4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41" fontId="26" fillId="0" borderId="46" xfId="0" applyNumberFormat="1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0" xfId="0" applyFont="1"/>
    <xf numFmtId="0" fontId="7" fillId="0" borderId="37" xfId="4" applyFont="1" applyFill="1" applyBorder="1" applyAlignment="1">
      <alignment horizontal="center" vertical="center"/>
    </xf>
    <xf numFmtId="41" fontId="26" fillId="0" borderId="37" xfId="1" applyFont="1" applyBorder="1" applyAlignment="1">
      <alignment horizontal="center" vertical="center"/>
    </xf>
    <xf numFmtId="41" fontId="26" fillId="0" borderId="37" xfId="1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2" fontId="26" fillId="0" borderId="0" xfId="0" applyNumberFormat="1" applyFont="1"/>
    <xf numFmtId="0" fontId="9" fillId="0" borderId="37" xfId="4" applyFont="1" applyFill="1" applyBorder="1" applyAlignment="1">
      <alignment horizontal="left" vertical="center" wrapText="1" shrinkToFit="1"/>
    </xf>
    <xf numFmtId="0" fontId="9" fillId="0" borderId="37" xfId="4" applyNumberFormat="1" applyFont="1" applyBorder="1" applyAlignment="1">
      <alignment horizontal="center" vertical="center"/>
    </xf>
    <xf numFmtId="184" fontId="9" fillId="0" borderId="37" xfId="4" applyNumberFormat="1" applyFont="1" applyBorder="1" applyAlignment="1">
      <alignment horizontal="center" vertical="center"/>
    </xf>
    <xf numFmtId="185" fontId="9" fillId="0" borderId="37" xfId="4" applyNumberFormat="1" applyFont="1" applyBorder="1" applyAlignment="1">
      <alignment horizontal="center" vertical="center"/>
    </xf>
    <xf numFmtId="0" fontId="7" fillId="0" borderId="37" xfId="4" applyNumberFormat="1" applyFont="1" applyBorder="1" applyAlignment="1">
      <alignment horizontal="center" vertical="center"/>
    </xf>
    <xf numFmtId="185" fontId="7" fillId="0" borderId="37" xfId="4" applyNumberFormat="1" applyFont="1" applyBorder="1" applyAlignment="1">
      <alignment horizontal="center" vertical="center"/>
    </xf>
    <xf numFmtId="0" fontId="9" fillId="0" borderId="37" xfId="4" applyFont="1" applyBorder="1" applyAlignment="1" applyProtection="1">
      <alignment horizontal="left" vertical="center"/>
      <protection locked="0"/>
    </xf>
    <xf numFmtId="0" fontId="9" fillId="0" borderId="37" xfId="4" applyFont="1" applyBorder="1" applyAlignment="1" applyProtection="1">
      <alignment horizontal="left" vertical="center" shrinkToFit="1"/>
      <protection locked="0"/>
    </xf>
    <xf numFmtId="0" fontId="7" fillId="0" borderId="37" xfId="4" applyFont="1" applyBorder="1" applyAlignment="1" applyProtection="1">
      <alignment horizontal="left" vertical="center"/>
      <protection locked="0"/>
    </xf>
    <xf numFmtId="0" fontId="9" fillId="0" borderId="48" xfId="4" applyFont="1" applyFill="1" applyBorder="1" applyAlignment="1">
      <alignment horizontal="left" vertical="center" shrinkToFit="1"/>
    </xf>
    <xf numFmtId="0" fontId="9" fillId="0" borderId="46" xfId="4" applyFont="1" applyFill="1" applyBorder="1" applyAlignment="1">
      <alignment horizontal="left" vertical="center" shrinkToFit="1"/>
    </xf>
    <xf numFmtId="0" fontId="9" fillId="0" borderId="46" xfId="4" applyFont="1" applyFill="1" applyBorder="1" applyAlignment="1">
      <alignment horizontal="center" vertical="center"/>
    </xf>
    <xf numFmtId="41" fontId="26" fillId="0" borderId="46" xfId="1" applyFont="1" applyBorder="1" applyAlignment="1">
      <alignment horizontal="center" vertical="center"/>
    </xf>
    <xf numFmtId="41" fontId="26" fillId="0" borderId="46" xfId="1" applyNumberFormat="1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41" fontId="30" fillId="0" borderId="30" xfId="0" applyNumberFormat="1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8" fillId="0" borderId="0" xfId="0" applyFont="1"/>
    <xf numFmtId="183" fontId="22" fillId="0" borderId="0" xfId="0" applyNumberFormat="1" applyFont="1"/>
    <xf numFmtId="43" fontId="22" fillId="0" borderId="0" xfId="0" applyNumberFormat="1" applyFont="1"/>
    <xf numFmtId="186" fontId="22" fillId="0" borderId="0" xfId="0" applyNumberFormat="1" applyFont="1"/>
    <xf numFmtId="41" fontId="22" fillId="0" borderId="0" xfId="0" applyNumberFormat="1" applyFont="1"/>
    <xf numFmtId="0" fontId="9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177" fontId="7" fillId="0" borderId="1" xfId="2" applyNumberFormat="1" applyFont="1" applyBorder="1" applyAlignment="1">
      <alignment horizontal="right"/>
    </xf>
    <xf numFmtId="178" fontId="7" fillId="0" borderId="1" xfId="2" applyNumberFormat="1" applyFont="1" applyBorder="1" applyAlignment="1">
      <alignment horizontal="left"/>
    </xf>
    <xf numFmtId="0" fontId="9" fillId="0" borderId="2" xfId="3" applyFont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 shrinkToFit="1"/>
    </xf>
    <xf numFmtId="0" fontId="9" fillId="0" borderId="4" xfId="3" applyFont="1" applyBorder="1" applyAlignment="1">
      <alignment horizontal="center" vertical="center" shrinkToFit="1"/>
    </xf>
    <xf numFmtId="0" fontId="16" fillId="0" borderId="2" xfId="3" applyFont="1" applyBorder="1" applyAlignment="1">
      <alignment horizontal="center" vertical="center" shrinkToFit="1"/>
    </xf>
    <xf numFmtId="0" fontId="16" fillId="0" borderId="3" xfId="3" applyFont="1" applyBorder="1" applyAlignment="1">
      <alignment horizontal="center" vertical="center" shrinkToFit="1"/>
    </xf>
    <xf numFmtId="0" fontId="16" fillId="0" borderId="4" xfId="3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</cellXfs>
  <cellStyles count="21">
    <cellStyle name="Calc Currency (0)" xfId="5"/>
    <cellStyle name="Comma [0]_ SG&amp;A Bridge " xfId="6"/>
    <cellStyle name="Comma_ SG&amp;A Bridge " xfId="7"/>
    <cellStyle name="Currency [0]_ SG&amp;A Bridge " xfId="8"/>
    <cellStyle name="Currency_ SG&amp;A Bridge " xfId="9"/>
    <cellStyle name="Grey" xfId="10"/>
    <cellStyle name="Header1" xfId="11"/>
    <cellStyle name="Header2" xfId="12"/>
    <cellStyle name="Input [yellow]" xfId="13"/>
    <cellStyle name="Normal - Style1" xfId="14"/>
    <cellStyle name="Normal_ SG&amp;A Bridge " xfId="15"/>
    <cellStyle name="Percent [2]" xfId="16"/>
    <cellStyle name="뷭?_BOOKSHIP" xfId="17"/>
    <cellStyle name="쉼표 [0]" xfId="1" builtinId="6"/>
    <cellStyle name="안건회계법인" xfId="18"/>
    <cellStyle name="콤마 [0]_10.예비품" xfId="19"/>
    <cellStyle name="콤마_10.예비품" xfId="20"/>
    <cellStyle name="표준" xfId="0" builtinId="0"/>
    <cellStyle name="표준 4" xfId="4"/>
    <cellStyle name="표준_서울월천 초등 전기-1층 내역서" xfId="2"/>
    <cellStyle name="표준_한국국제협력단원가계산(2005.11.21최종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99-05-10-&#49436;&#50872;&#45824;&#44288;&#47144;(&#45236;&#50669;&#49436;-1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01&#45380;&#44221;&#50896;\7,&#44221;&#50896;(&#44288;&#47532;&#48512;)\WIN95\&#48148;&#53461;%20&#54868;&#47732;\My%20Documents\&#50672;&#498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가시-쓰암천공"/>
    </sheetNames>
    <sheetDataSet>
      <sheetData sheetId="0" refreshError="1"/>
      <sheetData sheetId="1"/>
      <sheetData sheetId="2"/>
      <sheetData sheetId="3"/>
      <sheetData sheetId="4"/>
      <sheetData sheetId="5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  <sheetName val="A-4"/>
      <sheetName val="99-04-19-서울대관련(수정중)"/>
      <sheetName val="연수동"/>
      <sheetName val="Sheet4"/>
    </sheetNames>
    <sheetDataSet>
      <sheetData sheetId="0"/>
      <sheetData sheetId="1"/>
      <sheetData sheetId="2"/>
      <sheetData sheetId="3"/>
      <sheetData sheetId="4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정부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Normal="100" workbookViewId="0">
      <pane xSplit="3" ySplit="2" topLeftCell="E3" activePane="bottomRight" state="frozen"/>
      <selection activeCell="F16" sqref="F16"/>
      <selection pane="topRight" activeCell="F16" sqref="F16"/>
      <selection pane="bottomLeft" activeCell="F16" sqref="F16"/>
      <selection pane="bottomRight" activeCell="T27" sqref="T27"/>
    </sheetView>
  </sheetViews>
  <sheetFormatPr defaultRowHeight="13.5"/>
  <cols>
    <col min="1" max="2" width="4.44140625" style="5" customWidth="1"/>
    <col min="3" max="3" width="29.33203125" style="5" customWidth="1"/>
    <col min="4" max="4" width="3.33203125" style="5" customWidth="1"/>
    <col min="5" max="5" width="17.88671875" style="5" customWidth="1"/>
    <col min="6" max="6" width="3.33203125" style="5" customWidth="1"/>
    <col min="7" max="7" width="19.5546875" style="5" customWidth="1"/>
    <col min="8" max="8" width="3.6640625" style="5" customWidth="1"/>
    <col min="9" max="9" width="7.77734375" style="5" customWidth="1"/>
    <col min="10" max="10" width="3.6640625" style="5" customWidth="1"/>
    <col min="11" max="11" width="8.88671875" style="5"/>
    <col min="12" max="12" width="3.6640625" style="5" customWidth="1"/>
    <col min="13" max="13" width="2.88671875" style="5" customWidth="1"/>
    <col min="14" max="14" width="23.33203125" style="5" customWidth="1"/>
    <col min="15" max="16384" width="8.88671875" style="5"/>
  </cols>
  <sheetData>
    <row r="1" spans="1:14" ht="16.5" customHeight="1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167"/>
      <c r="J1" s="167"/>
      <c r="K1" s="167"/>
      <c r="L1" s="4" t="s">
        <v>2</v>
      </c>
      <c r="M1" s="168"/>
      <c r="N1" s="168"/>
    </row>
    <row r="2" spans="1:14" ht="21" customHeight="1">
      <c r="A2" s="169" t="s">
        <v>3</v>
      </c>
      <c r="B2" s="170"/>
      <c r="C2" s="171"/>
      <c r="D2" s="169" t="s">
        <v>4</v>
      </c>
      <c r="E2" s="170"/>
      <c r="F2" s="171"/>
      <c r="G2" s="169" t="s">
        <v>5</v>
      </c>
      <c r="H2" s="170"/>
      <c r="I2" s="170"/>
      <c r="J2" s="170"/>
      <c r="K2" s="170"/>
      <c r="L2" s="170"/>
      <c r="M2" s="171"/>
      <c r="N2" s="6" t="s">
        <v>6</v>
      </c>
    </row>
    <row r="3" spans="1:14" ht="18" customHeight="1">
      <c r="A3" s="7"/>
      <c r="B3" s="165" t="s">
        <v>7</v>
      </c>
      <c r="C3" s="8" t="s">
        <v>8</v>
      </c>
      <c r="D3" s="9"/>
      <c r="E3" s="10">
        <f>집계표!F19</f>
        <v>0</v>
      </c>
      <c r="F3" s="11"/>
      <c r="G3" s="12"/>
      <c r="H3" s="13"/>
      <c r="I3" s="14"/>
      <c r="J3" s="13"/>
      <c r="K3" s="15"/>
      <c r="L3" s="13"/>
      <c r="M3" s="16"/>
      <c r="N3" s="17"/>
    </row>
    <row r="4" spans="1:14" ht="18" customHeight="1">
      <c r="A4" s="18"/>
      <c r="B4" s="166"/>
      <c r="C4" s="19" t="s">
        <v>9</v>
      </c>
      <c r="D4" s="20"/>
      <c r="E4" s="21"/>
      <c r="F4" s="22"/>
      <c r="G4" s="23"/>
      <c r="H4" s="24"/>
      <c r="I4" s="25"/>
      <c r="J4" s="24"/>
      <c r="K4" s="26"/>
      <c r="L4" s="24"/>
      <c r="M4" s="27"/>
      <c r="N4" s="28"/>
    </row>
    <row r="5" spans="1:14" ht="18" customHeight="1">
      <c r="A5" s="18"/>
      <c r="B5" s="166"/>
      <c r="C5" s="19" t="s">
        <v>10</v>
      </c>
      <c r="D5" s="20"/>
      <c r="E5" s="21"/>
      <c r="F5" s="22"/>
      <c r="G5" s="29"/>
      <c r="H5" s="30"/>
      <c r="I5" s="31"/>
      <c r="J5" s="30"/>
      <c r="K5" s="32"/>
      <c r="L5" s="24"/>
      <c r="M5" s="27"/>
      <c r="N5" s="28"/>
    </row>
    <row r="6" spans="1:14" ht="18" customHeight="1">
      <c r="A6" s="18" t="s">
        <v>11</v>
      </c>
      <c r="B6" s="166"/>
      <c r="C6" s="33" t="s">
        <v>12</v>
      </c>
      <c r="D6" s="34"/>
      <c r="E6" s="35">
        <f>E3+E4-E5</f>
        <v>0</v>
      </c>
      <c r="F6" s="36"/>
      <c r="G6" s="37"/>
      <c r="H6" s="38"/>
      <c r="I6" s="39"/>
      <c r="J6" s="38"/>
      <c r="K6" s="40"/>
      <c r="L6" s="41"/>
      <c r="M6" s="42"/>
      <c r="N6" s="43"/>
    </row>
    <row r="7" spans="1:14" ht="18" customHeight="1">
      <c r="A7" s="18"/>
      <c r="B7" s="165" t="s">
        <v>13</v>
      </c>
      <c r="C7" s="8" t="s">
        <v>14</v>
      </c>
      <c r="D7" s="9"/>
      <c r="E7" s="10">
        <f>집계표!H19</f>
        <v>0</v>
      </c>
      <c r="F7" s="11"/>
      <c r="G7" s="44"/>
      <c r="H7" s="45"/>
      <c r="I7" s="46"/>
      <c r="J7" s="45"/>
      <c r="K7" s="47"/>
      <c r="L7" s="13"/>
      <c r="M7" s="16"/>
      <c r="N7" s="17"/>
    </row>
    <row r="8" spans="1:14" ht="18" customHeight="1">
      <c r="A8" s="18"/>
      <c r="B8" s="166"/>
      <c r="C8" s="19" t="s">
        <v>15</v>
      </c>
      <c r="D8" s="20"/>
      <c r="E8" s="21">
        <f>TRUNC(E7*I8)</f>
        <v>0</v>
      </c>
      <c r="F8" s="22"/>
      <c r="G8" s="29" t="s">
        <v>16</v>
      </c>
      <c r="H8" s="30" t="s">
        <v>17</v>
      </c>
      <c r="I8" s="48">
        <v>0</v>
      </c>
      <c r="J8" s="49"/>
      <c r="K8" s="32"/>
      <c r="L8" s="50"/>
      <c r="M8" s="51"/>
      <c r="N8" s="28"/>
    </row>
    <row r="9" spans="1:14" ht="18" customHeight="1">
      <c r="A9" s="18" t="s">
        <v>18</v>
      </c>
      <c r="B9" s="166"/>
      <c r="C9" s="33" t="s">
        <v>12</v>
      </c>
      <c r="D9" s="34"/>
      <c r="E9" s="35">
        <f>SUM(E7:E8)</f>
        <v>0</v>
      </c>
      <c r="F9" s="36"/>
      <c r="G9" s="37"/>
      <c r="H9" s="38"/>
      <c r="I9" s="52"/>
      <c r="J9" s="38"/>
      <c r="K9" s="40"/>
      <c r="L9" s="41"/>
      <c r="M9" s="42"/>
      <c r="N9" s="43"/>
    </row>
    <row r="10" spans="1:14" ht="18" customHeight="1">
      <c r="A10" s="18"/>
      <c r="B10" s="7"/>
      <c r="C10" s="8" t="s">
        <v>19</v>
      </c>
      <c r="D10" s="9"/>
      <c r="E10" s="10"/>
      <c r="F10" s="11"/>
      <c r="G10" s="44"/>
      <c r="H10" s="45"/>
      <c r="I10" s="53"/>
      <c r="J10" s="45"/>
      <c r="K10" s="47"/>
      <c r="L10" s="13"/>
      <c r="M10" s="16"/>
      <c r="N10" s="17"/>
    </row>
    <row r="11" spans="1:14" ht="18" customHeight="1">
      <c r="A11" s="18"/>
      <c r="B11" s="18" t="s">
        <v>20</v>
      </c>
      <c r="C11" s="19" t="s">
        <v>21</v>
      </c>
      <c r="D11" s="20"/>
      <c r="E11" s="21">
        <f>TRUNC(E9*I11)</f>
        <v>0</v>
      </c>
      <c r="F11" s="22"/>
      <c r="G11" s="29" t="s">
        <v>22</v>
      </c>
      <c r="H11" s="30" t="s">
        <v>17</v>
      </c>
      <c r="I11" s="48">
        <v>3.9E-2</v>
      </c>
      <c r="J11" s="49"/>
      <c r="K11" s="54"/>
      <c r="L11" s="50"/>
      <c r="M11" s="51"/>
      <c r="N11" s="28"/>
    </row>
    <row r="12" spans="1:14" ht="18" customHeight="1">
      <c r="A12" s="18" t="s">
        <v>23</v>
      </c>
      <c r="B12" s="18"/>
      <c r="C12" s="19" t="s">
        <v>24</v>
      </c>
      <c r="D12" s="20"/>
      <c r="E12" s="21">
        <f>TRUNC(E9*I12)</f>
        <v>0</v>
      </c>
      <c r="F12" s="22"/>
      <c r="G12" s="29" t="s">
        <v>22</v>
      </c>
      <c r="H12" s="30" t="s">
        <v>17</v>
      </c>
      <c r="I12" s="55">
        <v>8.6999999999999994E-3</v>
      </c>
      <c r="J12" s="49"/>
      <c r="K12" s="54"/>
      <c r="L12" s="50"/>
      <c r="M12" s="51"/>
      <c r="N12" s="28"/>
    </row>
    <row r="13" spans="1:14" ht="18" customHeight="1">
      <c r="A13" s="18"/>
      <c r="B13" s="18"/>
      <c r="C13" s="19" t="s">
        <v>25</v>
      </c>
      <c r="D13" s="20"/>
      <c r="E13" s="21">
        <v>70487</v>
      </c>
      <c r="F13" s="22"/>
      <c r="G13" s="29" t="s">
        <v>16</v>
      </c>
      <c r="H13" s="30" t="s">
        <v>17</v>
      </c>
      <c r="I13" s="55">
        <v>1.7000000000000001E-2</v>
      </c>
      <c r="J13" s="49"/>
      <c r="K13" s="54"/>
      <c r="L13" s="50"/>
      <c r="M13" s="51"/>
      <c r="N13" s="56" t="s">
        <v>26</v>
      </c>
    </row>
    <row r="14" spans="1:14" ht="18" customHeight="1">
      <c r="A14" s="18"/>
      <c r="B14" s="18"/>
      <c r="C14" s="19" t="s">
        <v>27</v>
      </c>
      <c r="D14" s="20"/>
      <c r="E14" s="21">
        <v>103243</v>
      </c>
      <c r="F14" s="22"/>
      <c r="G14" s="29" t="s">
        <v>16</v>
      </c>
      <c r="H14" s="30" t="s">
        <v>17</v>
      </c>
      <c r="I14" s="55">
        <v>2.4899999999999999E-2</v>
      </c>
      <c r="J14" s="49"/>
      <c r="K14" s="54"/>
      <c r="L14" s="50"/>
      <c r="M14" s="51"/>
      <c r="N14" s="56" t="s">
        <v>26</v>
      </c>
    </row>
    <row r="15" spans="1:14" ht="18" customHeight="1">
      <c r="A15" s="18" t="s">
        <v>28</v>
      </c>
      <c r="B15" s="18"/>
      <c r="C15" s="19" t="s">
        <v>29</v>
      </c>
      <c r="D15" s="20"/>
      <c r="E15" s="21">
        <f>TRUNC(E7*I15)</f>
        <v>0</v>
      </c>
      <c r="F15" s="22"/>
      <c r="G15" s="29" t="s">
        <v>30</v>
      </c>
      <c r="H15" s="30" t="s">
        <v>17</v>
      </c>
      <c r="I15" s="55">
        <v>2.3E-2</v>
      </c>
      <c r="J15" s="49"/>
      <c r="K15" s="54"/>
      <c r="L15" s="50"/>
      <c r="M15" s="51"/>
      <c r="N15" s="28"/>
    </row>
    <row r="16" spans="1:14" ht="18" customHeight="1">
      <c r="A16" s="18"/>
      <c r="B16" s="18"/>
      <c r="C16" s="19" t="s">
        <v>31</v>
      </c>
      <c r="D16" s="20"/>
      <c r="E16" s="21">
        <f>TRUNC((E6+E7+N16)*I16)+K16</f>
        <v>0</v>
      </c>
      <c r="F16" s="22"/>
      <c r="G16" s="29" t="s">
        <v>32</v>
      </c>
      <c r="H16" s="30" t="s">
        <v>17</v>
      </c>
      <c r="I16" s="55">
        <v>0</v>
      </c>
      <c r="J16" s="57"/>
      <c r="K16" s="58"/>
      <c r="L16" s="24"/>
      <c r="M16" s="27"/>
      <c r="N16" s="59"/>
    </row>
    <row r="17" spans="1:14" ht="18" customHeight="1">
      <c r="A17" s="18"/>
      <c r="B17" s="18" t="s">
        <v>33</v>
      </c>
      <c r="C17" s="19" t="s">
        <v>34</v>
      </c>
      <c r="D17" s="20"/>
      <c r="E17" s="21">
        <f>TRUNC((E6+E9)*I17)</f>
        <v>0</v>
      </c>
      <c r="F17" s="22"/>
      <c r="G17" s="29" t="s">
        <v>35</v>
      </c>
      <c r="H17" s="30" t="s">
        <v>17</v>
      </c>
      <c r="I17" s="48">
        <v>0.05</v>
      </c>
      <c r="J17" s="57"/>
      <c r="K17" s="58"/>
      <c r="L17" s="50"/>
      <c r="M17" s="51"/>
      <c r="N17" s="28"/>
    </row>
    <row r="18" spans="1:14" ht="18" customHeight="1">
      <c r="A18" s="18" t="s">
        <v>36</v>
      </c>
      <c r="B18" s="18"/>
      <c r="C18" s="19" t="s">
        <v>37</v>
      </c>
      <c r="D18" s="20"/>
      <c r="E18" s="21">
        <f>TRUNC((E6+E7+E10)*I18)</f>
        <v>0</v>
      </c>
      <c r="F18" s="22"/>
      <c r="G18" s="29"/>
      <c r="H18" s="30"/>
      <c r="I18" s="48"/>
      <c r="J18" s="57"/>
      <c r="K18" s="58"/>
      <c r="L18" s="50"/>
      <c r="M18" s="51"/>
      <c r="N18" s="28"/>
    </row>
    <row r="19" spans="1:14" ht="18" customHeight="1">
      <c r="A19" s="18"/>
      <c r="B19" s="18"/>
      <c r="C19" s="19" t="s">
        <v>38</v>
      </c>
      <c r="D19" s="20"/>
      <c r="E19" s="21">
        <f>TRUNC((E6+E7+E10)*I19)</f>
        <v>0</v>
      </c>
      <c r="F19" s="22"/>
      <c r="G19" s="29"/>
      <c r="H19" s="30"/>
      <c r="I19" s="60"/>
      <c r="J19" s="49"/>
      <c r="K19" s="54"/>
      <c r="L19" s="50"/>
      <c r="M19" s="51"/>
      <c r="N19" s="61"/>
    </row>
    <row r="20" spans="1:14" ht="18" customHeight="1">
      <c r="A20" s="18"/>
      <c r="B20" s="62"/>
      <c r="C20" s="33" t="s">
        <v>12</v>
      </c>
      <c r="D20" s="34"/>
      <c r="E20" s="35">
        <f>SUM(E10:E19)</f>
        <v>173730</v>
      </c>
      <c r="F20" s="36"/>
      <c r="G20" s="37"/>
      <c r="H20" s="38"/>
      <c r="I20" s="52"/>
      <c r="J20" s="38"/>
      <c r="K20" s="63"/>
      <c r="L20" s="41"/>
      <c r="M20" s="42"/>
      <c r="N20" s="43"/>
    </row>
    <row r="21" spans="1:14" ht="18" customHeight="1">
      <c r="A21" s="64"/>
      <c r="B21" s="173" t="s">
        <v>39</v>
      </c>
      <c r="C21" s="174"/>
      <c r="D21" s="65"/>
      <c r="E21" s="66">
        <f>INT(E6+E9+E20)</f>
        <v>173730</v>
      </c>
      <c r="F21" s="67"/>
      <c r="G21" s="68"/>
      <c r="H21" s="69"/>
      <c r="I21" s="70"/>
      <c r="J21" s="69"/>
      <c r="K21" s="71"/>
      <c r="L21" s="72"/>
      <c r="M21" s="73"/>
      <c r="N21" s="74"/>
    </row>
    <row r="22" spans="1:14" ht="18" customHeight="1">
      <c r="A22" s="172" t="s">
        <v>40</v>
      </c>
      <c r="B22" s="173"/>
      <c r="C22" s="174"/>
      <c r="D22" s="65"/>
      <c r="E22" s="66">
        <f>TRUNC(E21*I22)</f>
        <v>1737</v>
      </c>
      <c r="F22" s="67"/>
      <c r="G22" s="68" t="s">
        <v>39</v>
      </c>
      <c r="H22" s="69" t="s">
        <v>17</v>
      </c>
      <c r="I22" s="70">
        <v>0.01</v>
      </c>
      <c r="J22" s="75"/>
      <c r="K22" s="71"/>
      <c r="L22" s="76"/>
      <c r="M22" s="77"/>
      <c r="N22" s="74"/>
    </row>
    <row r="23" spans="1:14" ht="18" customHeight="1">
      <c r="A23" s="172" t="s">
        <v>41</v>
      </c>
      <c r="B23" s="173"/>
      <c r="C23" s="174"/>
      <c r="D23" s="65"/>
      <c r="E23" s="66">
        <f>TRUNC((E9+E20+E22)*I23)-N23</f>
        <v>5264</v>
      </c>
      <c r="F23" s="67"/>
      <c r="G23" s="68" t="s">
        <v>42</v>
      </c>
      <c r="H23" s="69" t="s">
        <v>17</v>
      </c>
      <c r="I23" s="70">
        <v>0.03</v>
      </c>
      <c r="J23" s="78"/>
      <c r="K23" s="79"/>
      <c r="L23" s="80"/>
      <c r="M23" s="77"/>
      <c r="N23" s="81"/>
    </row>
    <row r="24" spans="1:14" ht="18" customHeight="1">
      <c r="A24" s="172" t="s">
        <v>43</v>
      </c>
      <c r="B24" s="173"/>
      <c r="C24" s="174"/>
      <c r="D24" s="65"/>
      <c r="E24" s="66">
        <f>SUM(E21:E23)</f>
        <v>180731</v>
      </c>
      <c r="F24" s="67"/>
      <c r="G24" s="68"/>
      <c r="H24" s="69"/>
      <c r="I24" s="70"/>
      <c r="J24" s="69"/>
      <c r="K24" s="82"/>
      <c r="L24" s="72"/>
      <c r="M24" s="73"/>
      <c r="N24" s="74"/>
    </row>
    <row r="25" spans="1:14" ht="18" customHeight="1">
      <c r="A25" s="172" t="s">
        <v>44</v>
      </c>
      <c r="B25" s="173"/>
      <c r="C25" s="174"/>
      <c r="D25" s="65"/>
      <c r="E25" s="66">
        <f>TRUNC(E24*I25)</f>
        <v>18073</v>
      </c>
      <c r="F25" s="67"/>
      <c r="G25" s="68" t="s">
        <v>45</v>
      </c>
      <c r="H25" s="69" t="s">
        <v>17</v>
      </c>
      <c r="I25" s="83">
        <v>0.1</v>
      </c>
      <c r="J25" s="75"/>
      <c r="K25" s="82"/>
      <c r="L25" s="76"/>
      <c r="M25" s="77"/>
      <c r="N25" s="74"/>
    </row>
    <row r="26" spans="1:14" ht="18" customHeight="1">
      <c r="A26" s="169" t="s">
        <v>46</v>
      </c>
      <c r="B26" s="170"/>
      <c r="C26" s="171"/>
      <c r="D26" s="65"/>
      <c r="E26" s="66">
        <f>SUM(E24:E25)</f>
        <v>198804</v>
      </c>
      <c r="F26" s="67"/>
      <c r="G26" s="68"/>
      <c r="H26" s="69"/>
      <c r="I26" s="84"/>
      <c r="J26" s="69"/>
      <c r="K26" s="82"/>
      <c r="L26" s="72"/>
      <c r="M26" s="73"/>
      <c r="N26" s="74"/>
    </row>
    <row r="27" spans="1:14" ht="18" customHeight="1">
      <c r="A27" s="172" t="s">
        <v>47</v>
      </c>
      <c r="B27" s="173"/>
      <c r="C27" s="174"/>
      <c r="D27" s="65"/>
      <c r="E27" s="85">
        <f>E26</f>
        <v>198804</v>
      </c>
      <c r="F27" s="67"/>
      <c r="G27" s="68"/>
      <c r="H27" s="69"/>
      <c r="I27" s="84"/>
      <c r="J27" s="69"/>
      <c r="K27" s="82"/>
      <c r="L27" s="72"/>
      <c r="M27" s="73"/>
      <c r="N27" s="86" t="s">
        <v>48</v>
      </c>
    </row>
    <row r="28" spans="1:14" ht="18" customHeight="1">
      <c r="A28" s="169" t="s">
        <v>49</v>
      </c>
      <c r="B28" s="170"/>
      <c r="C28" s="171"/>
      <c r="D28" s="65"/>
      <c r="E28" s="87">
        <f>E27*10</f>
        <v>1988040</v>
      </c>
      <c r="F28" s="67"/>
      <c r="G28" s="88"/>
      <c r="H28" s="72"/>
      <c r="I28" s="89"/>
      <c r="J28" s="72"/>
      <c r="K28" s="90"/>
      <c r="L28" s="72"/>
      <c r="M28" s="73"/>
      <c r="N28" s="91" t="s">
        <v>50</v>
      </c>
    </row>
    <row r="29" spans="1:14" ht="16.350000000000001" customHeight="1">
      <c r="A29" s="92"/>
      <c r="B29" s="92"/>
      <c r="C29" s="92"/>
      <c r="D29" s="92"/>
      <c r="E29" s="93"/>
      <c r="F29" s="93"/>
      <c r="G29" s="94"/>
      <c r="H29" s="95"/>
      <c r="I29" s="95"/>
      <c r="J29" s="95"/>
      <c r="K29" s="96"/>
      <c r="L29" s="95"/>
      <c r="M29" s="95"/>
      <c r="N29" s="96"/>
    </row>
    <row r="30" spans="1:14" s="97" customFormat="1" ht="16.5" customHeight="1"/>
    <row r="31" spans="1:14" s="97" customFormat="1" ht="16.5" customHeight="1"/>
    <row r="32" spans="1:14" s="97" customFormat="1" ht="16.5" customHeight="1">
      <c r="E32" s="98"/>
      <c r="G32" s="99"/>
    </row>
    <row r="33" s="97" customFormat="1" ht="16.5" customHeight="1"/>
    <row r="34" s="97" customFormat="1" ht="16.5" customHeight="1"/>
    <row r="35" s="97" customFormat="1" ht="16.5" customHeight="1"/>
    <row r="36" s="97" customFormat="1" ht="16.5" customHeight="1"/>
    <row r="37" s="97" customFormat="1" ht="16.5" customHeight="1"/>
    <row r="38" ht="16.5" customHeight="1"/>
    <row r="39" ht="16.5" customHeight="1"/>
  </sheetData>
  <mergeCells count="15">
    <mergeCell ref="A26:C26"/>
    <mergeCell ref="A27:C27"/>
    <mergeCell ref="A28:C28"/>
    <mergeCell ref="B7:B9"/>
    <mergeCell ref="B21:C21"/>
    <mergeCell ref="A22:C22"/>
    <mergeCell ref="A23:C23"/>
    <mergeCell ref="A24:C24"/>
    <mergeCell ref="A25:C25"/>
    <mergeCell ref="B3:B6"/>
    <mergeCell ref="I1:K1"/>
    <mergeCell ref="M1:N1"/>
    <mergeCell ref="A2:C2"/>
    <mergeCell ref="D2:F2"/>
    <mergeCell ref="G2:M2"/>
  </mergeCells>
  <phoneticPr fontId="3" type="noConversion"/>
  <printOptions horizontalCentered="1"/>
  <pageMargins left="0.74803149606299213" right="0.35433070866141736" top="0.9055118110236221" bottom="0.23622047244094491" header="0.51181102362204722" footer="0.19685039370078741"/>
  <pageSetup paperSize="9" scale="95" orientation="landscape" horizontalDpi="360" verticalDpi="360" r:id="rId1"/>
  <headerFooter alignWithMargins="0">
    <oddHeader>&amp;C&amp;"굴림,굵게"&amp;16용   역    원    가    계    산    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Normal="100" workbookViewId="0">
      <selection activeCell="F16" sqref="F16"/>
    </sheetView>
  </sheetViews>
  <sheetFormatPr defaultRowHeight="24.95" customHeight="1"/>
  <cols>
    <col min="1" max="1" width="20.88671875" style="101" customWidth="1"/>
    <col min="2" max="2" width="6.88671875" style="101" customWidth="1"/>
    <col min="3" max="3" width="4.109375" style="101" customWidth="1"/>
    <col min="4" max="4" width="4.21875" style="101" customWidth="1"/>
    <col min="5" max="5" width="7" style="101" customWidth="1"/>
    <col min="6" max="6" width="11.21875" style="101" customWidth="1"/>
    <col min="7" max="7" width="7" style="101" customWidth="1"/>
    <col min="8" max="8" width="13.109375" style="101" bestFit="1" customWidth="1"/>
    <col min="9" max="9" width="7" style="101" customWidth="1"/>
    <col min="10" max="10" width="10.5546875" style="101" customWidth="1"/>
    <col min="11" max="11" width="7" style="101" customWidth="1"/>
    <col min="12" max="12" width="12.44140625" style="101" customWidth="1"/>
    <col min="13" max="13" width="8.33203125" style="101" customWidth="1"/>
    <col min="14" max="16384" width="8.88671875" style="101"/>
  </cols>
  <sheetData>
    <row r="1" spans="1:13" ht="24.95" customHeight="1">
      <c r="A1" s="100" t="str">
        <f>원가계산!A1</f>
        <v>[용역명] 2018년도 IP-PBX 및 Network장비 점검 및 유지보수 용역</v>
      </c>
    </row>
    <row r="2" spans="1:13" ht="24" customHeight="1">
      <c r="A2" s="179" t="s">
        <v>51</v>
      </c>
      <c r="B2" s="181" t="s">
        <v>52</v>
      </c>
      <c r="C2" s="181" t="s">
        <v>53</v>
      </c>
      <c r="D2" s="181" t="s">
        <v>54</v>
      </c>
      <c r="E2" s="175" t="s">
        <v>55</v>
      </c>
      <c r="F2" s="176"/>
      <c r="G2" s="175" t="s">
        <v>56</v>
      </c>
      <c r="H2" s="176"/>
      <c r="I2" s="175" t="s">
        <v>57</v>
      </c>
      <c r="J2" s="176"/>
      <c r="K2" s="175" t="s">
        <v>58</v>
      </c>
      <c r="L2" s="176"/>
      <c r="M2" s="177" t="s">
        <v>59</v>
      </c>
    </row>
    <row r="3" spans="1:13" ht="24" customHeight="1">
      <c r="A3" s="180"/>
      <c r="B3" s="182"/>
      <c r="C3" s="182"/>
      <c r="D3" s="182"/>
      <c r="E3" s="102" t="s">
        <v>60</v>
      </c>
      <c r="F3" s="102" t="s">
        <v>61</v>
      </c>
      <c r="G3" s="102" t="s">
        <v>60</v>
      </c>
      <c r="H3" s="102" t="s">
        <v>61</v>
      </c>
      <c r="I3" s="102" t="s">
        <v>60</v>
      </c>
      <c r="J3" s="102" t="s">
        <v>61</v>
      </c>
      <c r="K3" s="102" t="s">
        <v>60</v>
      </c>
      <c r="L3" s="102" t="s">
        <v>61</v>
      </c>
      <c r="M3" s="178"/>
    </row>
    <row r="4" spans="1:13" ht="24" customHeight="1">
      <c r="A4" s="103" t="s">
        <v>62</v>
      </c>
      <c r="B4" s="104"/>
      <c r="C4" s="105">
        <v>1</v>
      </c>
      <c r="D4" s="105" t="s">
        <v>63</v>
      </c>
      <c r="E4" s="105"/>
      <c r="F4" s="106">
        <f>내역서!F34</f>
        <v>0</v>
      </c>
      <c r="G4" s="105"/>
      <c r="H4" s="106">
        <f>내역서!H34</f>
        <v>0</v>
      </c>
      <c r="I4" s="105"/>
      <c r="J4" s="106"/>
      <c r="K4" s="106"/>
      <c r="L4" s="107">
        <f>F4+H4</f>
        <v>0</v>
      </c>
      <c r="M4" s="108"/>
    </row>
    <row r="5" spans="1:13" ht="24" customHeight="1">
      <c r="A5" s="109"/>
      <c r="B5" s="110"/>
      <c r="C5" s="110"/>
      <c r="D5" s="110"/>
      <c r="E5" s="110"/>
      <c r="F5" s="111"/>
      <c r="G5" s="110"/>
      <c r="H5" s="111"/>
      <c r="I5" s="110"/>
      <c r="J5" s="110"/>
      <c r="K5" s="110"/>
      <c r="L5" s="112"/>
      <c r="M5" s="113"/>
    </row>
    <row r="6" spans="1:13" ht="24" customHeight="1">
      <c r="A6" s="114"/>
      <c r="B6" s="115"/>
      <c r="C6" s="110"/>
      <c r="D6" s="110"/>
      <c r="E6" s="110"/>
      <c r="F6" s="116"/>
      <c r="G6" s="110"/>
      <c r="H6" s="117"/>
      <c r="I6" s="110"/>
      <c r="J6" s="110"/>
      <c r="K6" s="110"/>
      <c r="L6" s="111"/>
      <c r="M6" s="113"/>
    </row>
    <row r="7" spans="1:13" ht="24" customHeight="1">
      <c r="A7" s="114"/>
      <c r="B7" s="115"/>
      <c r="C7" s="110"/>
      <c r="D7" s="110"/>
      <c r="E7" s="110"/>
      <c r="F7" s="110"/>
      <c r="G7" s="110"/>
      <c r="H7" s="110"/>
      <c r="I7" s="110"/>
      <c r="J7" s="110"/>
      <c r="K7" s="110"/>
      <c r="L7" s="111"/>
      <c r="M7" s="113"/>
    </row>
    <row r="8" spans="1:13" ht="24" customHeight="1">
      <c r="A8" s="114"/>
      <c r="B8" s="115"/>
      <c r="C8" s="110"/>
      <c r="D8" s="110"/>
      <c r="E8" s="110"/>
      <c r="F8" s="110"/>
      <c r="G8" s="110"/>
      <c r="H8" s="110"/>
      <c r="I8" s="110"/>
      <c r="J8" s="110"/>
      <c r="K8" s="110"/>
      <c r="L8" s="111"/>
      <c r="M8" s="113"/>
    </row>
    <row r="9" spans="1:13" ht="24" customHeight="1">
      <c r="A9" s="114"/>
      <c r="B9" s="115"/>
      <c r="C9" s="110"/>
      <c r="D9" s="110"/>
      <c r="E9" s="110"/>
      <c r="F9" s="110"/>
      <c r="G9" s="110"/>
      <c r="H9" s="110"/>
      <c r="I9" s="110"/>
      <c r="J9" s="110"/>
      <c r="K9" s="110"/>
      <c r="L9" s="111"/>
      <c r="M9" s="113"/>
    </row>
    <row r="10" spans="1:13" ht="24" customHeight="1">
      <c r="A10" s="114"/>
      <c r="B10" s="115"/>
      <c r="C10" s="110"/>
      <c r="D10" s="110"/>
      <c r="E10" s="110"/>
      <c r="F10" s="110"/>
      <c r="G10" s="110"/>
      <c r="H10" s="110"/>
      <c r="I10" s="110"/>
      <c r="J10" s="110"/>
      <c r="K10" s="110"/>
      <c r="L10" s="111"/>
      <c r="M10" s="113"/>
    </row>
    <row r="11" spans="1:13" ht="24" customHeight="1">
      <c r="A11" s="114"/>
      <c r="B11" s="115"/>
      <c r="C11" s="110"/>
      <c r="D11" s="110"/>
      <c r="E11" s="110"/>
      <c r="F11" s="110"/>
      <c r="G11" s="110"/>
      <c r="H11" s="110"/>
      <c r="I11" s="110"/>
      <c r="J11" s="110"/>
      <c r="K11" s="110"/>
      <c r="L11" s="111"/>
      <c r="M11" s="113"/>
    </row>
    <row r="12" spans="1:13" ht="24" customHeight="1">
      <c r="A12" s="114"/>
      <c r="B12" s="115"/>
      <c r="C12" s="110"/>
      <c r="D12" s="110"/>
      <c r="E12" s="110"/>
      <c r="F12" s="110"/>
      <c r="G12" s="110"/>
      <c r="H12" s="110"/>
      <c r="I12" s="110"/>
      <c r="J12" s="110"/>
      <c r="K12" s="110"/>
      <c r="L12" s="111"/>
      <c r="M12" s="113"/>
    </row>
    <row r="13" spans="1:13" ht="24" customHeight="1">
      <c r="A13" s="114"/>
      <c r="B13" s="115"/>
      <c r="C13" s="110"/>
      <c r="D13" s="110"/>
      <c r="E13" s="110"/>
      <c r="F13" s="110"/>
      <c r="G13" s="110"/>
      <c r="H13" s="110"/>
      <c r="I13" s="110"/>
      <c r="J13" s="110"/>
      <c r="K13" s="110"/>
      <c r="L13" s="111"/>
      <c r="M13" s="113"/>
    </row>
    <row r="14" spans="1:13" ht="24" customHeight="1">
      <c r="A14" s="114"/>
      <c r="B14" s="115"/>
      <c r="C14" s="110"/>
      <c r="D14" s="110"/>
      <c r="E14" s="110"/>
      <c r="F14" s="110"/>
      <c r="G14" s="110"/>
      <c r="H14" s="110"/>
      <c r="I14" s="110"/>
      <c r="J14" s="110"/>
      <c r="K14" s="110"/>
      <c r="L14" s="111"/>
      <c r="M14" s="113"/>
    </row>
    <row r="15" spans="1:13" ht="24" customHeight="1">
      <c r="A15" s="114"/>
      <c r="B15" s="115"/>
      <c r="C15" s="110"/>
      <c r="D15" s="110"/>
      <c r="E15" s="110"/>
      <c r="F15" s="110"/>
      <c r="G15" s="110"/>
      <c r="H15" s="110"/>
      <c r="I15" s="110"/>
      <c r="J15" s="110"/>
      <c r="K15" s="110"/>
      <c r="L15" s="111"/>
      <c r="M15" s="113"/>
    </row>
    <row r="16" spans="1:13" ht="24" customHeight="1">
      <c r="A16" s="114"/>
      <c r="B16" s="115"/>
      <c r="C16" s="118"/>
      <c r="D16" s="110"/>
      <c r="E16" s="110"/>
      <c r="F16" s="110"/>
      <c r="G16" s="110"/>
      <c r="H16" s="110"/>
      <c r="I16" s="110"/>
      <c r="J16" s="110"/>
      <c r="K16" s="110"/>
      <c r="L16" s="111"/>
      <c r="M16" s="113"/>
    </row>
    <row r="17" spans="1:13" ht="24" customHeight="1">
      <c r="A17" s="114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1"/>
      <c r="M17" s="113"/>
    </row>
    <row r="18" spans="1:13" ht="24" customHeight="1">
      <c r="A18" s="114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1"/>
      <c r="M18" s="113"/>
    </row>
    <row r="19" spans="1:13" ht="24" customHeight="1">
      <c r="A19" s="119" t="s">
        <v>64</v>
      </c>
      <c r="B19" s="120"/>
      <c r="C19" s="120"/>
      <c r="D19" s="120"/>
      <c r="E19" s="120"/>
      <c r="F19" s="121">
        <f>SUM(F4:F18)</f>
        <v>0</v>
      </c>
      <c r="G19" s="120"/>
      <c r="H19" s="121">
        <f>SUM(H4:H18)</f>
        <v>0</v>
      </c>
      <c r="I19" s="102"/>
      <c r="J19" s="122"/>
      <c r="K19" s="122"/>
      <c r="L19" s="121">
        <f>SUM(L4:L18)</f>
        <v>0</v>
      </c>
      <c r="M19" s="123"/>
    </row>
  </sheetData>
  <mergeCells count="9">
    <mergeCell ref="I2:J2"/>
    <mergeCell ref="K2:L2"/>
    <mergeCell ref="M2:M3"/>
    <mergeCell ref="A2:A3"/>
    <mergeCell ref="B2:B3"/>
    <mergeCell ref="C2:C3"/>
    <mergeCell ref="D2:D3"/>
    <mergeCell ref="E2:F2"/>
    <mergeCell ref="G2:H2"/>
  </mergeCells>
  <phoneticPr fontId="23" type="noConversion"/>
  <pageMargins left="0.69" right="0.28000000000000003" top="1" bottom="0.53" header="0.5" footer="0.31"/>
  <pageSetup paperSize="9" scale="99" orientation="landscape" horizontalDpi="300" verticalDpi="300" r:id="rId1"/>
  <headerFooter alignWithMargins="0">
    <oddHeader>&amp;C&amp;"새굴림,굵게"&amp;20&amp;U공 종 별 집 계 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BreakPreview" zoomScale="115" zoomScaleNormal="100" workbookViewId="0">
      <selection activeCell="F16" sqref="F16"/>
    </sheetView>
  </sheetViews>
  <sheetFormatPr defaultRowHeight="24.95" customHeight="1"/>
  <cols>
    <col min="1" max="1" width="19.109375" style="160" customWidth="1"/>
    <col min="2" max="2" width="18.5546875" style="160" customWidth="1"/>
    <col min="3" max="3" width="4.44140625" style="160" customWidth="1"/>
    <col min="4" max="4" width="5.6640625" style="160" bestFit="1" customWidth="1"/>
    <col min="5" max="5" width="8.6640625" style="160" bestFit="1" customWidth="1"/>
    <col min="6" max="6" width="11.33203125" style="160" bestFit="1" customWidth="1"/>
    <col min="7" max="7" width="8.6640625" style="160" bestFit="1" customWidth="1"/>
    <col min="8" max="8" width="11.33203125" style="160" bestFit="1" customWidth="1"/>
    <col min="9" max="9" width="8" style="101" customWidth="1"/>
    <col min="10" max="10" width="7.109375" style="101" customWidth="1"/>
    <col min="11" max="11" width="7.88671875" style="101" customWidth="1"/>
    <col min="12" max="12" width="12.44140625" style="101" bestFit="1" customWidth="1"/>
    <col min="13" max="13" width="6.6640625" style="101" customWidth="1"/>
    <col min="14" max="14" width="11.5546875" style="101" bestFit="1" customWidth="1"/>
    <col min="15" max="16384" width="8.88671875" style="101"/>
  </cols>
  <sheetData>
    <row r="1" spans="1:15" ht="24.95" customHeight="1">
      <c r="A1" s="124" t="str">
        <f>원가계산!A1</f>
        <v>[용역명] 2018년도 IP-PBX 및 Network장비 점검 및 유지보수 용역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5" ht="21.75" customHeight="1">
      <c r="A2" s="186" t="s">
        <v>65</v>
      </c>
      <c r="B2" s="183" t="s">
        <v>66</v>
      </c>
      <c r="C2" s="183" t="s">
        <v>53</v>
      </c>
      <c r="D2" s="183" t="s">
        <v>54</v>
      </c>
      <c r="E2" s="183" t="s">
        <v>67</v>
      </c>
      <c r="F2" s="183"/>
      <c r="G2" s="183" t="s">
        <v>68</v>
      </c>
      <c r="H2" s="183"/>
      <c r="I2" s="183" t="s">
        <v>69</v>
      </c>
      <c r="J2" s="183"/>
      <c r="K2" s="183" t="s">
        <v>70</v>
      </c>
      <c r="L2" s="183"/>
      <c r="M2" s="184" t="s">
        <v>59</v>
      </c>
    </row>
    <row r="3" spans="1:15" ht="21.75" customHeight="1" thickBot="1">
      <c r="A3" s="187"/>
      <c r="B3" s="188"/>
      <c r="C3" s="188"/>
      <c r="D3" s="188"/>
      <c r="E3" s="127" t="s">
        <v>60</v>
      </c>
      <c r="F3" s="127" t="s">
        <v>61</v>
      </c>
      <c r="G3" s="127" t="s">
        <v>60</v>
      </c>
      <c r="H3" s="127" t="s">
        <v>61</v>
      </c>
      <c r="I3" s="127" t="s">
        <v>60</v>
      </c>
      <c r="J3" s="127" t="s">
        <v>61</v>
      </c>
      <c r="K3" s="127" t="s">
        <v>60</v>
      </c>
      <c r="L3" s="127" t="s">
        <v>61</v>
      </c>
      <c r="M3" s="185"/>
    </row>
    <row r="4" spans="1:15" s="134" customFormat="1" ht="21.75" customHeight="1" thickTop="1">
      <c r="A4" s="128" t="s">
        <v>71</v>
      </c>
      <c r="B4" s="129" t="s">
        <v>72</v>
      </c>
      <c r="C4" s="130">
        <v>2</v>
      </c>
      <c r="D4" s="130" t="s">
        <v>73</v>
      </c>
      <c r="E4" s="131"/>
      <c r="F4" s="131"/>
      <c r="G4" s="132"/>
      <c r="H4" s="132">
        <f>G4*C4</f>
        <v>0</v>
      </c>
      <c r="I4" s="131"/>
      <c r="J4" s="131"/>
      <c r="K4" s="132">
        <f>E4+G4+I4</f>
        <v>0</v>
      </c>
      <c r="L4" s="132">
        <f>F4+H4+J4</f>
        <v>0</v>
      </c>
      <c r="M4" s="133"/>
    </row>
    <row r="5" spans="1:15" s="134" customFormat="1" ht="21.75" customHeight="1">
      <c r="A5" s="129" t="s">
        <v>74</v>
      </c>
      <c r="B5" s="129" t="s">
        <v>75</v>
      </c>
      <c r="C5" s="135">
        <v>2</v>
      </c>
      <c r="D5" s="135" t="s">
        <v>76</v>
      </c>
      <c r="E5" s="136"/>
      <c r="F5" s="136"/>
      <c r="G5" s="137"/>
      <c r="H5" s="132">
        <f>G5*C5</f>
        <v>0</v>
      </c>
      <c r="I5" s="136"/>
      <c r="J5" s="136"/>
      <c r="K5" s="132">
        <f t="shared" ref="K5:L33" si="0">E5+G5+I5</f>
        <v>0</v>
      </c>
      <c r="L5" s="132">
        <f t="shared" si="0"/>
        <v>0</v>
      </c>
      <c r="M5" s="138"/>
    </row>
    <row r="6" spans="1:15" s="134" customFormat="1" ht="21.75" customHeight="1">
      <c r="A6" s="129" t="s">
        <v>77</v>
      </c>
      <c r="B6" s="129" t="s">
        <v>78</v>
      </c>
      <c r="C6" s="135">
        <v>2</v>
      </c>
      <c r="D6" s="135" t="s">
        <v>76</v>
      </c>
      <c r="E6" s="136"/>
      <c r="F6" s="136"/>
      <c r="G6" s="137"/>
      <c r="H6" s="132">
        <f>G6*C6</f>
        <v>0</v>
      </c>
      <c r="I6" s="136"/>
      <c r="J6" s="136"/>
      <c r="K6" s="132">
        <f t="shared" si="0"/>
        <v>0</v>
      </c>
      <c r="L6" s="132">
        <f t="shared" si="0"/>
        <v>0</v>
      </c>
      <c r="M6" s="138"/>
    </row>
    <row r="7" spans="1:15" s="134" customFormat="1" ht="21.75" customHeight="1">
      <c r="A7" s="129" t="s">
        <v>79</v>
      </c>
      <c r="B7" s="129" t="s">
        <v>80</v>
      </c>
      <c r="C7" s="135">
        <v>1500</v>
      </c>
      <c r="D7" s="135" t="s">
        <v>76</v>
      </c>
      <c r="E7" s="136"/>
      <c r="F7" s="136"/>
      <c r="G7" s="137"/>
      <c r="H7" s="132">
        <f>G7*C7</f>
        <v>0</v>
      </c>
      <c r="I7" s="136"/>
      <c r="J7" s="136"/>
      <c r="K7" s="132">
        <f t="shared" si="0"/>
        <v>0</v>
      </c>
      <c r="L7" s="132">
        <f t="shared" si="0"/>
        <v>0</v>
      </c>
      <c r="M7" s="138"/>
    </row>
    <row r="8" spans="1:15" s="134" customFormat="1" ht="21.75" customHeight="1">
      <c r="A8" s="128" t="s">
        <v>81</v>
      </c>
      <c r="B8" s="128" t="s">
        <v>82</v>
      </c>
      <c r="C8" s="130">
        <v>1</v>
      </c>
      <c r="D8" s="130" t="s">
        <v>83</v>
      </c>
      <c r="E8" s="136"/>
      <c r="F8" s="136"/>
      <c r="G8" s="137"/>
      <c r="H8" s="136">
        <f>G8*C8</f>
        <v>0</v>
      </c>
      <c r="I8" s="136"/>
      <c r="J8" s="136"/>
      <c r="K8" s="132">
        <f t="shared" si="0"/>
        <v>0</v>
      </c>
      <c r="L8" s="132">
        <f t="shared" si="0"/>
        <v>0</v>
      </c>
      <c r="M8" s="138"/>
    </row>
    <row r="9" spans="1:15" s="134" customFormat="1" ht="21.75" customHeight="1">
      <c r="A9" s="129" t="s">
        <v>84</v>
      </c>
      <c r="B9" s="129" t="s">
        <v>85</v>
      </c>
      <c r="C9" s="135">
        <v>23</v>
      </c>
      <c r="D9" s="135" t="s">
        <v>76</v>
      </c>
      <c r="E9" s="136"/>
      <c r="F9" s="136"/>
      <c r="G9" s="137"/>
      <c r="H9" s="136">
        <f t="shared" ref="H9:H33" si="1">G9*C9</f>
        <v>0</v>
      </c>
      <c r="I9" s="136"/>
      <c r="J9" s="136"/>
      <c r="K9" s="132">
        <f t="shared" si="0"/>
        <v>0</v>
      </c>
      <c r="L9" s="132">
        <f t="shared" si="0"/>
        <v>0</v>
      </c>
      <c r="M9" s="138"/>
    </row>
    <row r="10" spans="1:15" s="134" customFormat="1" ht="21.75" customHeight="1">
      <c r="A10" s="129" t="s">
        <v>86</v>
      </c>
      <c r="B10" s="129" t="s">
        <v>87</v>
      </c>
      <c r="C10" s="135">
        <v>3</v>
      </c>
      <c r="D10" s="135" t="s">
        <v>76</v>
      </c>
      <c r="E10" s="136"/>
      <c r="F10" s="136"/>
      <c r="G10" s="137"/>
      <c r="H10" s="136">
        <f t="shared" si="1"/>
        <v>0</v>
      </c>
      <c r="I10" s="136"/>
      <c r="J10" s="136"/>
      <c r="K10" s="132">
        <f t="shared" si="0"/>
        <v>0</v>
      </c>
      <c r="L10" s="132">
        <f t="shared" si="0"/>
        <v>0</v>
      </c>
      <c r="M10" s="138"/>
    </row>
    <row r="11" spans="1:15" s="134" customFormat="1" ht="21.75" customHeight="1">
      <c r="A11" s="129" t="s">
        <v>88</v>
      </c>
      <c r="B11" s="129" t="s">
        <v>87</v>
      </c>
      <c r="C11" s="135">
        <v>3</v>
      </c>
      <c r="D11" s="135" t="s">
        <v>76</v>
      </c>
      <c r="E11" s="136"/>
      <c r="F11" s="136"/>
      <c r="G11" s="137"/>
      <c r="H11" s="136">
        <f t="shared" si="1"/>
        <v>0</v>
      </c>
      <c r="I11" s="136"/>
      <c r="J11" s="136"/>
      <c r="K11" s="132">
        <f t="shared" si="0"/>
        <v>0</v>
      </c>
      <c r="L11" s="132">
        <f t="shared" si="0"/>
        <v>0</v>
      </c>
      <c r="M11" s="138"/>
    </row>
    <row r="12" spans="1:15" s="134" customFormat="1" ht="21.75" customHeight="1">
      <c r="A12" s="129" t="s">
        <v>89</v>
      </c>
      <c r="B12" s="129" t="s">
        <v>90</v>
      </c>
      <c r="C12" s="135">
        <v>5</v>
      </c>
      <c r="D12" s="135" t="s">
        <v>76</v>
      </c>
      <c r="E12" s="136"/>
      <c r="F12" s="136"/>
      <c r="G12" s="137"/>
      <c r="H12" s="136">
        <f t="shared" si="1"/>
        <v>0</v>
      </c>
      <c r="I12" s="136"/>
      <c r="J12" s="136"/>
      <c r="K12" s="132">
        <f t="shared" si="0"/>
        <v>0</v>
      </c>
      <c r="L12" s="132">
        <f t="shared" si="0"/>
        <v>0</v>
      </c>
      <c r="M12" s="138"/>
    </row>
    <row r="13" spans="1:15" s="134" customFormat="1" ht="21.75" customHeight="1">
      <c r="A13" s="129" t="s">
        <v>91</v>
      </c>
      <c r="B13" s="129" t="s">
        <v>92</v>
      </c>
      <c r="C13" s="135">
        <v>5</v>
      </c>
      <c r="D13" s="135" t="s">
        <v>76</v>
      </c>
      <c r="E13" s="136"/>
      <c r="F13" s="136"/>
      <c r="G13" s="137"/>
      <c r="H13" s="136">
        <f t="shared" si="1"/>
        <v>0</v>
      </c>
      <c r="I13" s="136"/>
      <c r="J13" s="136"/>
      <c r="K13" s="132">
        <f t="shared" si="0"/>
        <v>0</v>
      </c>
      <c r="L13" s="132">
        <f t="shared" si="0"/>
        <v>0</v>
      </c>
      <c r="M13" s="138"/>
      <c r="O13" s="139"/>
    </row>
    <row r="14" spans="1:15" s="134" customFormat="1" ht="21.75" customHeight="1">
      <c r="A14" s="129" t="s">
        <v>93</v>
      </c>
      <c r="B14" s="129" t="s">
        <v>92</v>
      </c>
      <c r="C14" s="135">
        <v>3</v>
      </c>
      <c r="D14" s="135" t="s">
        <v>76</v>
      </c>
      <c r="E14" s="136"/>
      <c r="F14" s="136"/>
      <c r="G14" s="137"/>
      <c r="H14" s="136">
        <f t="shared" si="1"/>
        <v>0</v>
      </c>
      <c r="I14" s="136"/>
      <c r="J14" s="136"/>
      <c r="K14" s="132">
        <f t="shared" si="0"/>
        <v>0</v>
      </c>
      <c r="L14" s="132">
        <f t="shared" si="0"/>
        <v>0</v>
      </c>
      <c r="M14" s="138"/>
    </row>
    <row r="15" spans="1:15" s="134" customFormat="1" ht="21.75" customHeight="1">
      <c r="A15" s="129" t="s">
        <v>94</v>
      </c>
      <c r="B15" s="129" t="s">
        <v>87</v>
      </c>
      <c r="C15" s="135">
        <v>1</v>
      </c>
      <c r="D15" s="135" t="s">
        <v>76</v>
      </c>
      <c r="E15" s="136"/>
      <c r="F15" s="136"/>
      <c r="G15" s="137"/>
      <c r="H15" s="136">
        <f t="shared" si="1"/>
        <v>0</v>
      </c>
      <c r="I15" s="136"/>
      <c r="J15" s="136"/>
      <c r="K15" s="132">
        <f t="shared" si="0"/>
        <v>0</v>
      </c>
      <c r="L15" s="132">
        <f t="shared" si="0"/>
        <v>0</v>
      </c>
      <c r="M15" s="138"/>
    </row>
    <row r="16" spans="1:15" s="134" customFormat="1" ht="21.75" customHeight="1">
      <c r="A16" s="129" t="s">
        <v>94</v>
      </c>
      <c r="B16" s="129" t="s">
        <v>87</v>
      </c>
      <c r="C16" s="135">
        <v>1</v>
      </c>
      <c r="D16" s="135" t="s">
        <v>76</v>
      </c>
      <c r="E16" s="136"/>
      <c r="F16" s="136"/>
      <c r="G16" s="137"/>
      <c r="H16" s="136">
        <f t="shared" si="1"/>
        <v>0</v>
      </c>
      <c r="I16" s="136"/>
      <c r="J16" s="136"/>
      <c r="K16" s="132">
        <f t="shared" si="0"/>
        <v>0</v>
      </c>
      <c r="L16" s="132">
        <f t="shared" si="0"/>
        <v>0</v>
      </c>
      <c r="M16" s="138"/>
    </row>
    <row r="17" spans="1:13" s="134" customFormat="1" ht="21.75" customHeight="1">
      <c r="A17" s="129" t="s">
        <v>94</v>
      </c>
      <c r="B17" s="129" t="s">
        <v>87</v>
      </c>
      <c r="C17" s="135">
        <v>2</v>
      </c>
      <c r="D17" s="135" t="s">
        <v>76</v>
      </c>
      <c r="E17" s="136"/>
      <c r="F17" s="136"/>
      <c r="G17" s="137"/>
      <c r="H17" s="136">
        <f t="shared" si="1"/>
        <v>0</v>
      </c>
      <c r="I17" s="136"/>
      <c r="J17" s="136"/>
      <c r="K17" s="132">
        <f t="shared" si="0"/>
        <v>0</v>
      </c>
      <c r="L17" s="132">
        <f t="shared" si="0"/>
        <v>0</v>
      </c>
      <c r="M17" s="138"/>
    </row>
    <row r="18" spans="1:13" s="134" customFormat="1" ht="22.5">
      <c r="A18" s="128" t="s">
        <v>95</v>
      </c>
      <c r="B18" s="140" t="s">
        <v>96</v>
      </c>
      <c r="C18" s="141">
        <v>2</v>
      </c>
      <c r="D18" s="142" t="s">
        <v>83</v>
      </c>
      <c r="E18" s="136"/>
      <c r="F18" s="136"/>
      <c r="G18" s="137"/>
      <c r="H18" s="136">
        <f t="shared" si="1"/>
        <v>0</v>
      </c>
      <c r="I18" s="136"/>
      <c r="J18" s="136"/>
      <c r="K18" s="132">
        <f t="shared" si="0"/>
        <v>0</v>
      </c>
      <c r="L18" s="132">
        <f t="shared" si="0"/>
        <v>0</v>
      </c>
      <c r="M18" s="138"/>
    </row>
    <row r="19" spans="1:13" s="134" customFormat="1" ht="56.25">
      <c r="A19" s="128" t="s">
        <v>97</v>
      </c>
      <c r="B19" s="140" t="s">
        <v>98</v>
      </c>
      <c r="C19" s="141">
        <v>2</v>
      </c>
      <c r="D19" s="142" t="s">
        <v>83</v>
      </c>
      <c r="E19" s="136"/>
      <c r="F19" s="136"/>
      <c r="G19" s="137"/>
      <c r="H19" s="136">
        <f t="shared" si="1"/>
        <v>0</v>
      </c>
      <c r="I19" s="136"/>
      <c r="J19" s="136"/>
      <c r="K19" s="132">
        <f t="shared" si="0"/>
        <v>0</v>
      </c>
      <c r="L19" s="132">
        <f t="shared" si="0"/>
        <v>0</v>
      </c>
      <c r="M19" s="138"/>
    </row>
    <row r="20" spans="1:13" s="134" customFormat="1" ht="21.75" customHeight="1">
      <c r="A20" s="128" t="s">
        <v>99</v>
      </c>
      <c r="B20" s="128" t="s">
        <v>100</v>
      </c>
      <c r="C20" s="141">
        <v>36</v>
      </c>
      <c r="D20" s="143" t="s">
        <v>83</v>
      </c>
      <c r="E20" s="136"/>
      <c r="F20" s="136"/>
      <c r="G20" s="137"/>
      <c r="H20" s="136">
        <f t="shared" si="1"/>
        <v>0</v>
      </c>
      <c r="I20" s="136"/>
      <c r="J20" s="136"/>
      <c r="K20" s="132">
        <f t="shared" si="0"/>
        <v>0</v>
      </c>
      <c r="L20" s="132">
        <f t="shared" si="0"/>
        <v>0</v>
      </c>
      <c r="M20" s="138"/>
    </row>
    <row r="21" spans="1:13" s="134" customFormat="1" ht="21.75" customHeight="1">
      <c r="A21" s="129" t="s">
        <v>101</v>
      </c>
      <c r="B21" s="129" t="s">
        <v>102</v>
      </c>
      <c r="C21" s="144">
        <v>240</v>
      </c>
      <c r="D21" s="145" t="s">
        <v>76</v>
      </c>
      <c r="E21" s="136"/>
      <c r="F21" s="136"/>
      <c r="G21" s="137"/>
      <c r="H21" s="136">
        <f t="shared" si="1"/>
        <v>0</v>
      </c>
      <c r="I21" s="136"/>
      <c r="J21" s="136"/>
      <c r="K21" s="132">
        <f t="shared" si="0"/>
        <v>0</v>
      </c>
      <c r="L21" s="132">
        <f t="shared" si="0"/>
        <v>0</v>
      </c>
      <c r="M21" s="138"/>
    </row>
    <row r="22" spans="1:13" s="134" customFormat="1" ht="21.75" customHeight="1">
      <c r="A22" s="128" t="s">
        <v>103</v>
      </c>
      <c r="B22" s="146" t="s">
        <v>104</v>
      </c>
      <c r="C22" s="130">
        <v>1</v>
      </c>
      <c r="D22" s="130" t="s">
        <v>83</v>
      </c>
      <c r="E22" s="136"/>
      <c r="F22" s="136"/>
      <c r="G22" s="137"/>
      <c r="H22" s="136">
        <f t="shared" si="1"/>
        <v>0</v>
      </c>
      <c r="I22" s="136"/>
      <c r="J22" s="136"/>
      <c r="K22" s="132">
        <f t="shared" si="0"/>
        <v>0</v>
      </c>
      <c r="L22" s="132">
        <f t="shared" si="0"/>
        <v>0</v>
      </c>
      <c r="M22" s="138"/>
    </row>
    <row r="23" spans="1:13" s="134" customFormat="1" ht="17.25" customHeight="1">
      <c r="A23" s="128" t="s">
        <v>105</v>
      </c>
      <c r="B23" s="147" t="s">
        <v>106</v>
      </c>
      <c r="C23" s="130">
        <v>1</v>
      </c>
      <c r="D23" s="130" t="s">
        <v>83</v>
      </c>
      <c r="E23" s="136"/>
      <c r="F23" s="136"/>
      <c r="G23" s="137"/>
      <c r="H23" s="136">
        <f t="shared" si="1"/>
        <v>0</v>
      </c>
      <c r="I23" s="136"/>
      <c r="J23" s="136"/>
      <c r="K23" s="132">
        <f t="shared" si="0"/>
        <v>0</v>
      </c>
      <c r="L23" s="132">
        <f t="shared" si="0"/>
        <v>0</v>
      </c>
      <c r="M23" s="138"/>
    </row>
    <row r="24" spans="1:13" s="134" customFormat="1" ht="21.75" customHeight="1">
      <c r="A24" s="129" t="s">
        <v>107</v>
      </c>
      <c r="B24" s="148" t="s">
        <v>108</v>
      </c>
      <c r="C24" s="135">
        <v>1</v>
      </c>
      <c r="D24" s="135" t="s">
        <v>76</v>
      </c>
      <c r="E24" s="136"/>
      <c r="F24" s="136"/>
      <c r="G24" s="137"/>
      <c r="H24" s="136">
        <f t="shared" si="1"/>
        <v>0</v>
      </c>
      <c r="I24" s="136"/>
      <c r="J24" s="136"/>
      <c r="K24" s="132">
        <f t="shared" si="0"/>
        <v>0</v>
      </c>
      <c r="L24" s="132">
        <f t="shared" si="0"/>
        <v>0</v>
      </c>
      <c r="M24" s="138"/>
    </row>
    <row r="25" spans="1:13" s="134" customFormat="1" ht="21.75" customHeight="1">
      <c r="A25" s="128" t="s">
        <v>109</v>
      </c>
      <c r="B25" s="147" t="s">
        <v>106</v>
      </c>
      <c r="C25" s="130">
        <v>1</v>
      </c>
      <c r="D25" s="130" t="s">
        <v>110</v>
      </c>
      <c r="E25" s="136"/>
      <c r="F25" s="136"/>
      <c r="G25" s="137"/>
      <c r="H25" s="136">
        <f t="shared" si="1"/>
        <v>0</v>
      </c>
      <c r="I25" s="136"/>
      <c r="J25" s="136"/>
      <c r="K25" s="132">
        <f t="shared" si="0"/>
        <v>0</v>
      </c>
      <c r="L25" s="132">
        <f t="shared" si="0"/>
        <v>0</v>
      </c>
      <c r="M25" s="138"/>
    </row>
    <row r="26" spans="1:13" s="134" customFormat="1" ht="21.75" customHeight="1">
      <c r="A26" s="129" t="s">
        <v>111</v>
      </c>
      <c r="B26" s="148" t="s">
        <v>112</v>
      </c>
      <c r="C26" s="135">
        <v>1</v>
      </c>
      <c r="D26" s="135" t="s">
        <v>76</v>
      </c>
      <c r="E26" s="136"/>
      <c r="F26" s="136"/>
      <c r="G26" s="137"/>
      <c r="H26" s="136">
        <f t="shared" si="1"/>
        <v>0</v>
      </c>
      <c r="I26" s="136"/>
      <c r="J26" s="136"/>
      <c r="K26" s="132">
        <f t="shared" si="0"/>
        <v>0</v>
      </c>
      <c r="L26" s="132">
        <f t="shared" si="0"/>
        <v>0</v>
      </c>
      <c r="M26" s="138"/>
    </row>
    <row r="27" spans="1:13" s="134" customFormat="1" ht="21.75" customHeight="1">
      <c r="A27" s="129" t="s">
        <v>113</v>
      </c>
      <c r="B27" s="148" t="s">
        <v>114</v>
      </c>
      <c r="C27" s="135">
        <v>2</v>
      </c>
      <c r="D27" s="135" t="s">
        <v>83</v>
      </c>
      <c r="E27" s="136"/>
      <c r="F27" s="136"/>
      <c r="G27" s="137"/>
      <c r="H27" s="136">
        <f t="shared" si="1"/>
        <v>0</v>
      </c>
      <c r="I27" s="136"/>
      <c r="J27" s="136"/>
      <c r="K27" s="132">
        <f t="shared" si="0"/>
        <v>0</v>
      </c>
      <c r="L27" s="132">
        <f t="shared" si="0"/>
        <v>0</v>
      </c>
      <c r="M27" s="138"/>
    </row>
    <row r="28" spans="1:13" s="134" customFormat="1" ht="21.75" customHeight="1">
      <c r="A28" s="128" t="s">
        <v>115</v>
      </c>
      <c r="B28" s="128" t="s">
        <v>116</v>
      </c>
      <c r="C28" s="130">
        <v>245</v>
      </c>
      <c r="D28" s="130" t="s">
        <v>83</v>
      </c>
      <c r="E28" s="136"/>
      <c r="F28" s="136"/>
      <c r="G28" s="137"/>
      <c r="H28" s="136">
        <f t="shared" si="1"/>
        <v>0</v>
      </c>
      <c r="I28" s="136"/>
      <c r="J28" s="136"/>
      <c r="K28" s="132">
        <f t="shared" si="0"/>
        <v>0</v>
      </c>
      <c r="L28" s="132">
        <f t="shared" si="0"/>
        <v>0</v>
      </c>
      <c r="M28" s="138"/>
    </row>
    <row r="29" spans="1:13" s="134" customFormat="1" ht="21.75" customHeight="1">
      <c r="A29" s="128" t="s">
        <v>117</v>
      </c>
      <c r="B29" s="128" t="s">
        <v>118</v>
      </c>
      <c r="C29" s="130">
        <v>22</v>
      </c>
      <c r="D29" s="130" t="s">
        <v>83</v>
      </c>
      <c r="E29" s="136"/>
      <c r="F29" s="136"/>
      <c r="G29" s="137"/>
      <c r="H29" s="136">
        <f t="shared" si="1"/>
        <v>0</v>
      </c>
      <c r="I29" s="136"/>
      <c r="J29" s="136"/>
      <c r="K29" s="132">
        <f t="shared" si="0"/>
        <v>0</v>
      </c>
      <c r="L29" s="132">
        <f t="shared" si="0"/>
        <v>0</v>
      </c>
      <c r="M29" s="138"/>
    </row>
    <row r="30" spans="1:13" s="134" customFormat="1" ht="21.75" customHeight="1">
      <c r="A30" s="128" t="s">
        <v>119</v>
      </c>
      <c r="B30" s="128" t="s">
        <v>120</v>
      </c>
      <c r="C30" s="130">
        <v>1</v>
      </c>
      <c r="D30" s="130" t="s">
        <v>83</v>
      </c>
      <c r="E30" s="136"/>
      <c r="F30" s="136"/>
      <c r="G30" s="137"/>
      <c r="H30" s="136">
        <f t="shared" si="1"/>
        <v>0</v>
      </c>
      <c r="I30" s="136"/>
      <c r="J30" s="136"/>
      <c r="K30" s="132">
        <f t="shared" si="0"/>
        <v>0</v>
      </c>
      <c r="L30" s="132">
        <f t="shared" si="0"/>
        <v>0</v>
      </c>
      <c r="M30" s="138"/>
    </row>
    <row r="31" spans="1:13" s="134" customFormat="1" ht="21.75" customHeight="1">
      <c r="A31" s="128" t="s">
        <v>121</v>
      </c>
      <c r="B31" s="128" t="s">
        <v>120</v>
      </c>
      <c r="C31" s="130">
        <v>1</v>
      </c>
      <c r="D31" s="130" t="s">
        <v>83</v>
      </c>
      <c r="E31" s="136"/>
      <c r="F31" s="136"/>
      <c r="G31" s="137"/>
      <c r="H31" s="136">
        <f t="shared" si="1"/>
        <v>0</v>
      </c>
      <c r="I31" s="136"/>
      <c r="J31" s="136"/>
      <c r="K31" s="132">
        <f t="shared" si="0"/>
        <v>0</v>
      </c>
      <c r="L31" s="132">
        <f t="shared" si="0"/>
        <v>0</v>
      </c>
      <c r="M31" s="138"/>
    </row>
    <row r="32" spans="1:13" s="134" customFormat="1" ht="21.75" customHeight="1">
      <c r="A32" s="128" t="s">
        <v>122</v>
      </c>
      <c r="B32" s="128" t="s">
        <v>123</v>
      </c>
      <c r="C32" s="130">
        <v>1</v>
      </c>
      <c r="D32" s="130" t="s">
        <v>83</v>
      </c>
      <c r="E32" s="136"/>
      <c r="F32" s="136"/>
      <c r="G32" s="137"/>
      <c r="H32" s="136">
        <f t="shared" si="1"/>
        <v>0</v>
      </c>
      <c r="I32" s="136"/>
      <c r="J32" s="136"/>
      <c r="K32" s="132">
        <f t="shared" si="0"/>
        <v>0</v>
      </c>
      <c r="L32" s="132">
        <f t="shared" si="0"/>
        <v>0</v>
      </c>
      <c r="M32" s="138"/>
    </row>
    <row r="33" spans="1:13" s="134" customFormat="1" ht="21.75" customHeight="1">
      <c r="A33" s="149" t="s">
        <v>124</v>
      </c>
      <c r="B33" s="150" t="s">
        <v>125</v>
      </c>
      <c r="C33" s="151">
        <v>1</v>
      </c>
      <c r="D33" s="151" t="s">
        <v>63</v>
      </c>
      <c r="E33" s="152"/>
      <c r="F33" s="152"/>
      <c r="G33" s="153"/>
      <c r="H33" s="136">
        <f t="shared" si="1"/>
        <v>0</v>
      </c>
      <c r="I33" s="152"/>
      <c r="J33" s="152"/>
      <c r="K33" s="132">
        <f t="shared" si="0"/>
        <v>0</v>
      </c>
      <c r="L33" s="132">
        <f t="shared" si="0"/>
        <v>0</v>
      </c>
      <c r="M33" s="154" t="s">
        <v>126</v>
      </c>
    </row>
    <row r="34" spans="1:13" s="134" customFormat="1" ht="24.95" customHeight="1">
      <c r="A34" s="155" t="s">
        <v>64</v>
      </c>
      <c r="B34" s="156"/>
      <c r="C34" s="157"/>
      <c r="D34" s="157"/>
      <c r="E34" s="157"/>
      <c r="F34" s="158">
        <f>SUM(F5:F32)</f>
        <v>0</v>
      </c>
      <c r="G34" s="156"/>
      <c r="H34" s="158">
        <f>SUM(H5:H33)</f>
        <v>0</v>
      </c>
      <c r="I34" s="157"/>
      <c r="J34" s="157"/>
      <c r="K34" s="157"/>
      <c r="L34" s="158">
        <f>SUM(L5:L33)</f>
        <v>0</v>
      </c>
      <c r="M34" s="159"/>
    </row>
    <row r="36" spans="1:13" ht="24.95" customHeight="1">
      <c r="L36" s="161"/>
    </row>
    <row r="37" spans="1:13" ht="24.95" customHeight="1">
      <c r="L37" s="162"/>
    </row>
    <row r="38" spans="1:13" ht="24.95" customHeight="1">
      <c r="L38" s="163"/>
    </row>
    <row r="45" spans="1:13" ht="24.95" customHeight="1">
      <c r="L45" s="164"/>
    </row>
    <row r="46" spans="1:13" ht="24.95" customHeight="1">
      <c r="L46" s="161"/>
    </row>
  </sheetData>
  <mergeCells count="9">
    <mergeCell ref="I2:J2"/>
    <mergeCell ref="K2:L2"/>
    <mergeCell ref="M2:M3"/>
    <mergeCell ref="A2:A3"/>
    <mergeCell ref="B2:B3"/>
    <mergeCell ref="C2:C3"/>
    <mergeCell ref="D2:D3"/>
    <mergeCell ref="E2:F2"/>
    <mergeCell ref="G2:H2"/>
  </mergeCells>
  <phoneticPr fontId="23" type="noConversion"/>
  <pageMargins left="0.61" right="0.25" top="1" bottom="0.45" header="0.5" footer="0.3"/>
  <pageSetup paperSize="9" scale="91" orientation="landscape" horizontalDpi="300" verticalDpi="300" r:id="rId1"/>
  <headerFooter alignWithMargins="0">
    <oddHeader>&amp;C&amp;"새굴림,굵게"&amp;20&amp;U내  역  서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원가계산</vt:lpstr>
      <vt:lpstr>집계표</vt:lpstr>
      <vt:lpstr>내역서</vt:lpstr>
      <vt:lpstr>내역서!Print_Area</vt:lpstr>
      <vt:lpstr>원가계산!Print_Area</vt:lpstr>
      <vt:lpstr>내역서!Print_Titles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SEJONG</dc:creator>
  <cp:lastModifiedBy>ADMIN1611</cp:lastModifiedBy>
  <dcterms:created xsi:type="dcterms:W3CDTF">2018-02-14T07:30:12Z</dcterms:created>
  <dcterms:modified xsi:type="dcterms:W3CDTF">2018-02-19T06:10:30Z</dcterms:modified>
</cp:coreProperties>
</file>